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2023\"/>
    </mc:Choice>
  </mc:AlternateContent>
  <xr:revisionPtr revIDLastSave="0" documentId="8_{1DDD5EAE-E77C-4CFB-A629-E0F94B21CD8A}" xr6:coauthVersionLast="47" xr6:coauthVersionMax="47" xr10:uidLastSave="{00000000-0000-0000-0000-000000000000}"/>
  <bookViews>
    <workbookView xWindow="-110" yWindow="-110" windowWidth="19420" windowHeight="10300" xr2:uid="{2FABC174-4A0A-4699-9A37-63EA95E6D18B}"/>
  </bookViews>
  <sheets>
    <sheet name="0%" sheetId="1" r:id="rId1"/>
    <sheet name="8%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F72" i="1" s="1"/>
  <c r="I72" i="1"/>
  <c r="E75" i="1"/>
  <c r="E73" i="1"/>
  <c r="E37" i="1"/>
  <c r="I37" i="1"/>
  <c r="E76" i="1"/>
  <c r="I76" i="1"/>
  <c r="F76" i="1"/>
  <c r="G76" i="1" s="1"/>
  <c r="E74" i="1"/>
  <c r="F74" i="1" s="1"/>
  <c r="I74" i="1"/>
  <c r="E67" i="1"/>
  <c r="F67" i="1" s="1"/>
  <c r="I67" i="1"/>
  <c r="E91" i="1"/>
  <c r="E64" i="1"/>
  <c r="F64" i="1" s="1"/>
  <c r="G64" i="1" s="1"/>
  <c r="E27" i="1"/>
  <c r="F27" i="1" s="1"/>
  <c r="G27" i="1" s="1"/>
  <c r="E58" i="1"/>
  <c r="F58" i="1" s="1"/>
  <c r="I157" i="1"/>
  <c r="J157" i="1" s="1"/>
  <c r="F157" i="1"/>
  <c r="G157" i="1" s="1"/>
  <c r="I156" i="1"/>
  <c r="F156" i="1"/>
  <c r="G156" i="1" s="1"/>
  <c r="I155" i="1"/>
  <c r="F155" i="1"/>
  <c r="G155" i="1" s="1"/>
  <c r="I154" i="1"/>
  <c r="F154" i="1"/>
  <c r="I153" i="1"/>
  <c r="F153" i="1"/>
  <c r="G153" i="1" s="1"/>
  <c r="I152" i="1"/>
  <c r="F152" i="1"/>
  <c r="I151" i="1"/>
  <c r="J151" i="1" s="1"/>
  <c r="F151" i="1"/>
  <c r="G151" i="1" s="1"/>
  <c r="I150" i="1"/>
  <c r="F150" i="1"/>
  <c r="G150" i="1" s="1"/>
  <c r="I149" i="1"/>
  <c r="F149" i="1"/>
  <c r="G149" i="1" s="1"/>
  <c r="I148" i="1"/>
  <c r="F148" i="1"/>
  <c r="G148" i="1" s="1"/>
  <c r="I147" i="1"/>
  <c r="F147" i="1"/>
  <c r="G147" i="1" s="1"/>
  <c r="I146" i="1"/>
  <c r="J146" i="1" s="1"/>
  <c r="F146" i="1"/>
  <c r="G146" i="1" s="1"/>
  <c r="I145" i="1"/>
  <c r="F145" i="1"/>
  <c r="I144" i="1"/>
  <c r="F144" i="1"/>
  <c r="I143" i="1"/>
  <c r="F143" i="1"/>
  <c r="G143" i="1" s="1"/>
  <c r="I142" i="1"/>
  <c r="F142" i="1"/>
  <c r="G142" i="1" s="1"/>
  <c r="I141" i="1"/>
  <c r="F141" i="1"/>
  <c r="G141" i="1" s="1"/>
  <c r="I140" i="1"/>
  <c r="F140" i="1"/>
  <c r="G140" i="1" s="1"/>
  <c r="I139" i="1"/>
  <c r="F139" i="1"/>
  <c r="G139" i="1" s="1"/>
  <c r="I138" i="1"/>
  <c r="F138" i="1"/>
  <c r="I137" i="1"/>
  <c r="F137" i="1"/>
  <c r="I136" i="1"/>
  <c r="F136" i="1"/>
  <c r="I135" i="1"/>
  <c r="F135" i="1"/>
  <c r="G135" i="1" s="1"/>
  <c r="I134" i="1"/>
  <c r="F134" i="1"/>
  <c r="G134" i="1" s="1"/>
  <c r="I133" i="1"/>
  <c r="F133" i="1"/>
  <c r="G133" i="1" s="1"/>
  <c r="I132" i="1"/>
  <c r="J132" i="1" s="1"/>
  <c r="F132" i="1"/>
  <c r="G132" i="1" s="1"/>
  <c r="I131" i="1"/>
  <c r="J131" i="1" s="1"/>
  <c r="F131" i="1"/>
  <c r="G131" i="1" s="1"/>
  <c r="I130" i="1"/>
  <c r="J130" i="1" s="1"/>
  <c r="F130" i="1"/>
  <c r="G130" i="1" s="1"/>
  <c r="I129" i="1"/>
  <c r="F129" i="1"/>
  <c r="I128" i="1"/>
  <c r="F128" i="1"/>
  <c r="I127" i="1"/>
  <c r="F127" i="1"/>
  <c r="G127" i="1" s="1"/>
  <c r="I126" i="1"/>
  <c r="F126" i="1"/>
  <c r="G126" i="1" s="1"/>
  <c r="I125" i="1"/>
  <c r="F125" i="1"/>
  <c r="G125" i="1" s="1"/>
  <c r="I124" i="1"/>
  <c r="F124" i="1"/>
  <c r="G124" i="1" s="1"/>
  <c r="I123" i="1"/>
  <c r="F123" i="1"/>
  <c r="G123" i="1" s="1"/>
  <c r="I122" i="1"/>
  <c r="F122" i="1"/>
  <c r="G122" i="1" s="1"/>
  <c r="I121" i="1"/>
  <c r="F121" i="1"/>
  <c r="I120" i="1"/>
  <c r="F120" i="1"/>
  <c r="I119" i="1"/>
  <c r="F119" i="1"/>
  <c r="G119" i="1" s="1"/>
  <c r="I118" i="1"/>
  <c r="F118" i="1"/>
  <c r="G118" i="1" s="1"/>
  <c r="I117" i="1"/>
  <c r="F117" i="1"/>
  <c r="G117" i="1" s="1"/>
  <c r="I116" i="1"/>
  <c r="F116" i="1"/>
  <c r="G116" i="1" s="1"/>
  <c r="I115" i="1"/>
  <c r="F115" i="1"/>
  <c r="G115" i="1" s="1"/>
  <c r="I114" i="1"/>
  <c r="F114" i="1"/>
  <c r="G114" i="1" s="1"/>
  <c r="I113" i="1"/>
  <c r="F113" i="1"/>
  <c r="I112" i="1"/>
  <c r="F112" i="1"/>
  <c r="I111" i="1"/>
  <c r="F111" i="1"/>
  <c r="G111" i="1" s="1"/>
  <c r="I97" i="1"/>
  <c r="F97" i="1"/>
  <c r="G97" i="1" s="1"/>
  <c r="I64" i="1"/>
  <c r="I27" i="1"/>
  <c r="I19" i="1"/>
  <c r="F19" i="1"/>
  <c r="G19" i="1" s="1"/>
  <c r="I20" i="1"/>
  <c r="F20" i="1"/>
  <c r="G20" i="1" s="1"/>
  <c r="I58" i="1"/>
  <c r="I18" i="1"/>
  <c r="F18" i="1"/>
  <c r="I26" i="1"/>
  <c r="F26" i="1"/>
  <c r="G26" i="1" s="1"/>
  <c r="E24" i="1"/>
  <c r="F24" i="1" s="1"/>
  <c r="G24" i="1" s="1"/>
  <c r="E36" i="1"/>
  <c r="E60" i="1"/>
  <c r="F60" i="1" s="1"/>
  <c r="E61" i="1"/>
  <c r="F61" i="1" s="1"/>
  <c r="E63" i="1"/>
  <c r="F63" i="1" s="1"/>
  <c r="E81" i="1"/>
  <c r="F81" i="1" s="1"/>
  <c r="E31" i="1"/>
  <c r="F31" i="1" s="1"/>
  <c r="E62" i="1"/>
  <c r="E55" i="1"/>
  <c r="F55" i="1" s="1"/>
  <c r="E80" i="1"/>
  <c r="F80" i="1" s="1"/>
  <c r="E43" i="1"/>
  <c r="F43" i="1" s="1"/>
  <c r="E28" i="1"/>
  <c r="F28" i="1" s="1"/>
  <c r="E14" i="1"/>
  <c r="F14" i="1" s="1"/>
  <c r="E13" i="1"/>
  <c r="F13" i="1" s="1"/>
  <c r="E84" i="1"/>
  <c r="F84" i="1" s="1"/>
  <c r="E70" i="1"/>
  <c r="F70" i="1" s="1"/>
  <c r="G70" i="1" s="1"/>
  <c r="E44" i="1"/>
  <c r="F44" i="1" s="1"/>
  <c r="E52" i="1"/>
  <c r="E54" i="1"/>
  <c r="F54" i="1" s="1"/>
  <c r="I25" i="1"/>
  <c r="I24" i="1"/>
  <c r="I23" i="1"/>
  <c r="I17" i="1"/>
  <c r="I48" i="1"/>
  <c r="I36" i="1"/>
  <c r="I49" i="1"/>
  <c r="I60" i="1"/>
  <c r="J60" i="1" s="1"/>
  <c r="I61" i="1"/>
  <c r="I63" i="1"/>
  <c r="I81" i="1"/>
  <c r="I30" i="1"/>
  <c r="I31" i="1"/>
  <c r="I62" i="1"/>
  <c r="I29" i="1"/>
  <c r="I12" i="1"/>
  <c r="I34" i="1"/>
  <c r="I55" i="1"/>
  <c r="I51" i="1"/>
  <c r="I16" i="1"/>
  <c r="I47" i="1"/>
  <c r="I110" i="1"/>
  <c r="I80" i="1"/>
  <c r="I43" i="1"/>
  <c r="I109" i="1"/>
  <c r="I32" i="1"/>
  <c r="I28" i="1"/>
  <c r="I15" i="1"/>
  <c r="I53" i="1"/>
  <c r="I57" i="1"/>
  <c r="I50" i="1"/>
  <c r="I59" i="1"/>
  <c r="I108" i="1"/>
  <c r="I96" i="1"/>
  <c r="I95" i="1"/>
  <c r="I69" i="1"/>
  <c r="I14" i="1"/>
  <c r="I13" i="1"/>
  <c r="I84" i="1"/>
  <c r="I65" i="1"/>
  <c r="I94" i="1"/>
  <c r="I92" i="1"/>
  <c r="I88" i="1"/>
  <c r="I87" i="1"/>
  <c r="I33" i="1"/>
  <c r="I70" i="1"/>
  <c r="I44" i="1"/>
  <c r="I52" i="1"/>
  <c r="I54" i="1"/>
  <c r="I35" i="1"/>
  <c r="F25" i="1"/>
  <c r="G25" i="1" s="1"/>
  <c r="F23" i="1"/>
  <c r="G23" i="1" s="1"/>
  <c r="F17" i="1"/>
  <c r="F48" i="1"/>
  <c r="G48" i="1" s="1"/>
  <c r="F49" i="1"/>
  <c r="G49" i="1" s="1"/>
  <c r="F30" i="1"/>
  <c r="F62" i="1"/>
  <c r="F29" i="1"/>
  <c r="G29" i="1" s="1"/>
  <c r="F12" i="1"/>
  <c r="F34" i="1"/>
  <c r="G34" i="1" s="1"/>
  <c r="F51" i="1"/>
  <c r="G51" i="1" s="1"/>
  <c r="F16" i="1"/>
  <c r="G16" i="1" s="1"/>
  <c r="F47" i="1"/>
  <c r="F110" i="1"/>
  <c r="F109" i="1"/>
  <c r="G109" i="1" s="1"/>
  <c r="F32" i="1"/>
  <c r="F15" i="1"/>
  <c r="G15" i="1" s="1"/>
  <c r="F53" i="1"/>
  <c r="G53" i="1" s="1"/>
  <c r="F57" i="1"/>
  <c r="G57" i="1" s="1"/>
  <c r="F50" i="1"/>
  <c r="F59" i="1"/>
  <c r="F108" i="1"/>
  <c r="G108" i="1" s="1"/>
  <c r="F96" i="1"/>
  <c r="J96" i="1" s="1"/>
  <c r="F95" i="1"/>
  <c r="G95" i="1" s="1"/>
  <c r="F69" i="1"/>
  <c r="F65" i="1"/>
  <c r="F94" i="1"/>
  <c r="G94" i="1" s="1"/>
  <c r="F92" i="1"/>
  <c r="G92" i="1" s="1"/>
  <c r="F88" i="1"/>
  <c r="G88" i="1" s="1"/>
  <c r="F87" i="1"/>
  <c r="G87" i="1" s="1"/>
  <c r="F33" i="1"/>
  <c r="J33" i="1" s="1"/>
  <c r="E35" i="1"/>
  <c r="F35" i="1" s="1"/>
  <c r="G35" i="1" s="1"/>
  <c r="I66" i="1"/>
  <c r="F66" i="1"/>
  <c r="G66" i="1" s="1"/>
  <c r="G72" i="1" l="1"/>
  <c r="J72" i="1"/>
  <c r="F37" i="1"/>
  <c r="G37" i="1" s="1"/>
  <c r="J81" i="1"/>
  <c r="J138" i="1"/>
  <c r="J119" i="1"/>
  <c r="J123" i="1"/>
  <c r="J134" i="1"/>
  <c r="J135" i="1"/>
  <c r="J139" i="1"/>
  <c r="J121" i="1"/>
  <c r="J136" i="1"/>
  <c r="J76" i="1"/>
  <c r="K76" i="1" s="1"/>
  <c r="J141" i="1"/>
  <c r="K141" i="1" s="1"/>
  <c r="L141" i="1" s="1"/>
  <c r="J50" i="1"/>
  <c r="K50" i="1" s="1"/>
  <c r="L50" i="1" s="1"/>
  <c r="J49" i="1"/>
  <c r="K49" i="1" s="1"/>
  <c r="L49" i="1" s="1"/>
  <c r="G138" i="1"/>
  <c r="J155" i="1"/>
  <c r="J69" i="1"/>
  <c r="J57" i="1"/>
  <c r="J154" i="1"/>
  <c r="J156" i="1"/>
  <c r="J32" i="1"/>
  <c r="J150" i="1"/>
  <c r="K150" i="1" s="1"/>
  <c r="L150" i="1" s="1"/>
  <c r="G154" i="1"/>
  <c r="G74" i="1"/>
  <c r="J74" i="1"/>
  <c r="J122" i="1"/>
  <c r="J26" i="1"/>
  <c r="J120" i="1"/>
  <c r="K123" i="1"/>
  <c r="L123" i="1" s="1"/>
  <c r="J152" i="1"/>
  <c r="G69" i="1"/>
  <c r="J116" i="1"/>
  <c r="K116" i="1" s="1"/>
  <c r="L116" i="1" s="1"/>
  <c r="J148" i="1"/>
  <c r="K148" i="1" s="1"/>
  <c r="L148" i="1" s="1"/>
  <c r="G63" i="1"/>
  <c r="K146" i="1"/>
  <c r="L146" i="1" s="1"/>
  <c r="J114" i="1"/>
  <c r="K114" i="1" s="1"/>
  <c r="L114" i="1" s="1"/>
  <c r="J153" i="1"/>
  <c r="K153" i="1" s="1"/>
  <c r="L153" i="1" s="1"/>
  <c r="K139" i="1"/>
  <c r="L139" i="1" s="1"/>
  <c r="J118" i="1"/>
  <c r="K118" i="1" s="1"/>
  <c r="L118" i="1" s="1"/>
  <c r="J125" i="1"/>
  <c r="K125" i="1" s="1"/>
  <c r="L125" i="1" s="1"/>
  <c r="J70" i="1"/>
  <c r="K70" i="1" s="1"/>
  <c r="L70" i="1" s="1"/>
  <c r="J115" i="1"/>
  <c r="K115" i="1" s="1"/>
  <c r="L115" i="1" s="1"/>
  <c r="K130" i="1"/>
  <c r="L130" i="1" s="1"/>
  <c r="J137" i="1"/>
  <c r="J147" i="1"/>
  <c r="G67" i="1"/>
  <c r="J67" i="1"/>
  <c r="J20" i="1"/>
  <c r="K20" i="1" s="1"/>
  <c r="L20" i="1" s="1"/>
  <c r="J127" i="1"/>
  <c r="K127" i="1" s="1"/>
  <c r="L127" i="1" s="1"/>
  <c r="G96" i="1"/>
  <c r="J87" i="1"/>
  <c r="K87" i="1" s="1"/>
  <c r="L87" i="1" s="1"/>
  <c r="J112" i="1"/>
  <c r="J128" i="1"/>
  <c r="K134" i="1"/>
  <c r="L134" i="1" s="1"/>
  <c r="J144" i="1"/>
  <c r="J117" i="1"/>
  <c r="K117" i="1" s="1"/>
  <c r="L117" i="1" s="1"/>
  <c r="J133" i="1"/>
  <c r="K133" i="1" s="1"/>
  <c r="L133" i="1" s="1"/>
  <c r="J143" i="1"/>
  <c r="K143" i="1" s="1"/>
  <c r="L143" i="1" s="1"/>
  <c r="K122" i="1"/>
  <c r="L122" i="1" s="1"/>
  <c r="J124" i="1"/>
  <c r="K124" i="1" s="1"/>
  <c r="L124" i="1" s="1"/>
  <c r="K138" i="1"/>
  <c r="L138" i="1" s="1"/>
  <c r="J140" i="1"/>
  <c r="K140" i="1" s="1"/>
  <c r="L140" i="1" s="1"/>
  <c r="J149" i="1"/>
  <c r="K149" i="1" s="1"/>
  <c r="L149" i="1" s="1"/>
  <c r="J12" i="1"/>
  <c r="J113" i="1"/>
  <c r="K119" i="1"/>
  <c r="L119" i="1" s="1"/>
  <c r="J129" i="1"/>
  <c r="K135" i="1"/>
  <c r="L135" i="1" s="1"/>
  <c r="J145" i="1"/>
  <c r="K151" i="1"/>
  <c r="L151" i="1" s="1"/>
  <c r="K154" i="1"/>
  <c r="L154" i="1" s="1"/>
  <c r="J111" i="1"/>
  <c r="K111" i="1" s="1"/>
  <c r="L111" i="1" s="1"/>
  <c r="J25" i="1"/>
  <c r="K25" i="1" s="1"/>
  <c r="L25" i="1" s="1"/>
  <c r="J126" i="1"/>
  <c r="K126" i="1" s="1"/>
  <c r="L126" i="1" s="1"/>
  <c r="J142" i="1"/>
  <c r="K142" i="1" s="1"/>
  <c r="L142" i="1" s="1"/>
  <c r="J53" i="1"/>
  <c r="K53" i="1" s="1"/>
  <c r="L53" i="1" s="1"/>
  <c r="G32" i="1"/>
  <c r="J110" i="1"/>
  <c r="J88" i="1"/>
  <c r="K88" i="1" s="1"/>
  <c r="L88" i="1" s="1"/>
  <c r="J51" i="1"/>
  <c r="K51" i="1" s="1"/>
  <c r="L51" i="1" s="1"/>
  <c r="J23" i="1"/>
  <c r="K23" i="1" s="1"/>
  <c r="L23" i="1" s="1"/>
  <c r="G60" i="1"/>
  <c r="K60" i="1" s="1"/>
  <c r="L60" i="1" s="1"/>
  <c r="K96" i="1"/>
  <c r="L96" i="1" s="1"/>
  <c r="J66" i="1"/>
  <c r="K66" i="1" s="1"/>
  <c r="L66" i="1" s="1"/>
  <c r="J35" i="1"/>
  <c r="K35" i="1" s="1"/>
  <c r="L35" i="1" s="1"/>
  <c r="J24" i="1"/>
  <c r="K24" i="1" s="1"/>
  <c r="L24" i="1" s="1"/>
  <c r="J44" i="1"/>
  <c r="J94" i="1"/>
  <c r="K94" i="1" s="1"/>
  <c r="L94" i="1" s="1"/>
  <c r="J34" i="1"/>
  <c r="K34" i="1" s="1"/>
  <c r="L34" i="1" s="1"/>
  <c r="G81" i="1"/>
  <c r="K81" i="1" s="1"/>
  <c r="L81" i="1" s="1"/>
  <c r="G62" i="1"/>
  <c r="K26" i="1"/>
  <c r="L26" i="1" s="1"/>
  <c r="J97" i="1"/>
  <c r="K97" i="1" s="1"/>
  <c r="L97" i="1" s="1"/>
  <c r="J64" i="1"/>
  <c r="K64" i="1" s="1"/>
  <c r="L64" i="1" s="1"/>
  <c r="J27" i="1"/>
  <c r="K27" i="1" s="1"/>
  <c r="L27" i="1" s="1"/>
  <c r="J19" i="1"/>
  <c r="K19" i="1" s="1"/>
  <c r="L19" i="1" s="1"/>
  <c r="J58" i="1"/>
  <c r="J18" i="1"/>
  <c r="K155" i="1"/>
  <c r="L155" i="1" s="1"/>
  <c r="K131" i="1"/>
  <c r="L131" i="1" s="1"/>
  <c r="K147" i="1"/>
  <c r="L147" i="1" s="1"/>
  <c r="K156" i="1"/>
  <c r="L156" i="1" s="1"/>
  <c r="K157" i="1"/>
  <c r="L157" i="1" s="1"/>
  <c r="K132" i="1"/>
  <c r="L132" i="1" s="1"/>
  <c r="G58" i="1"/>
  <c r="G113" i="1"/>
  <c r="G121" i="1"/>
  <c r="G129" i="1"/>
  <c r="K129" i="1" s="1"/>
  <c r="L129" i="1" s="1"/>
  <c r="G137" i="1"/>
  <c r="K137" i="1" s="1"/>
  <c r="L137" i="1" s="1"/>
  <c r="G145" i="1"/>
  <c r="G18" i="1"/>
  <c r="G112" i="1"/>
  <c r="G120" i="1"/>
  <c r="K120" i="1" s="1"/>
  <c r="L120" i="1" s="1"/>
  <c r="G128" i="1"/>
  <c r="G136" i="1"/>
  <c r="K136" i="1" s="1"/>
  <c r="L136" i="1" s="1"/>
  <c r="G144" i="1"/>
  <c r="G152" i="1"/>
  <c r="J17" i="1"/>
  <c r="G17" i="1"/>
  <c r="J48" i="1"/>
  <c r="K48" i="1" s="1"/>
  <c r="L48" i="1" s="1"/>
  <c r="F36" i="1"/>
  <c r="J36" i="1" s="1"/>
  <c r="J62" i="1"/>
  <c r="J61" i="1"/>
  <c r="G61" i="1"/>
  <c r="J63" i="1"/>
  <c r="K63" i="1" s="1"/>
  <c r="L63" i="1" s="1"/>
  <c r="J30" i="1"/>
  <c r="G30" i="1"/>
  <c r="J31" i="1"/>
  <c r="G31" i="1"/>
  <c r="J29" i="1"/>
  <c r="K29" i="1" s="1"/>
  <c r="L29" i="1" s="1"/>
  <c r="G12" i="1"/>
  <c r="J55" i="1"/>
  <c r="G55" i="1"/>
  <c r="J16" i="1"/>
  <c r="K16" i="1" s="1"/>
  <c r="L16" i="1" s="1"/>
  <c r="J47" i="1"/>
  <c r="G47" i="1"/>
  <c r="G110" i="1"/>
  <c r="J80" i="1"/>
  <c r="G80" i="1"/>
  <c r="J43" i="1"/>
  <c r="G43" i="1"/>
  <c r="J109" i="1"/>
  <c r="K109" i="1" s="1"/>
  <c r="L109" i="1" s="1"/>
  <c r="J28" i="1"/>
  <c r="G28" i="1"/>
  <c r="J15" i="1"/>
  <c r="K15" i="1" s="1"/>
  <c r="L15" i="1" s="1"/>
  <c r="K57" i="1"/>
  <c r="L57" i="1" s="1"/>
  <c r="J59" i="1"/>
  <c r="G59" i="1"/>
  <c r="J108" i="1"/>
  <c r="K108" i="1" s="1"/>
  <c r="L108" i="1" s="1"/>
  <c r="J95" i="1"/>
  <c r="K95" i="1" s="1"/>
  <c r="L95" i="1" s="1"/>
  <c r="J14" i="1"/>
  <c r="G14" i="1"/>
  <c r="J84" i="1"/>
  <c r="G84" i="1"/>
  <c r="J13" i="1"/>
  <c r="G13" i="1"/>
  <c r="J65" i="1"/>
  <c r="G65" i="1"/>
  <c r="J92" i="1"/>
  <c r="K92" i="1" s="1"/>
  <c r="L92" i="1" s="1"/>
  <c r="G33" i="1"/>
  <c r="K33" i="1" s="1"/>
  <c r="L33" i="1" s="1"/>
  <c r="G44" i="1"/>
  <c r="F52" i="1"/>
  <c r="J52" i="1" s="1"/>
  <c r="J54" i="1"/>
  <c r="G54" i="1"/>
  <c r="K72" i="1" l="1"/>
  <c r="L72" i="1" s="1"/>
  <c r="K32" i="1"/>
  <c r="L32" i="1" s="1"/>
  <c r="K121" i="1"/>
  <c r="L121" i="1" s="1"/>
  <c r="K59" i="1"/>
  <c r="L59" i="1" s="1"/>
  <c r="K152" i="1"/>
  <c r="L152" i="1" s="1"/>
  <c r="J37" i="1"/>
  <c r="K37" i="1" s="1"/>
  <c r="L37" i="1" s="1"/>
  <c r="K12" i="1"/>
  <c r="L12" i="1" s="1"/>
  <c r="L76" i="1"/>
  <c r="N76" i="1"/>
  <c r="K69" i="1"/>
  <c r="L69" i="1" s="1"/>
  <c r="K145" i="1"/>
  <c r="L145" i="1" s="1"/>
  <c r="K74" i="1"/>
  <c r="K54" i="1"/>
  <c r="L54" i="1" s="1"/>
  <c r="K18" i="1"/>
  <c r="L18" i="1" s="1"/>
  <c r="K144" i="1"/>
  <c r="L144" i="1" s="1"/>
  <c r="K128" i="1"/>
  <c r="L128" i="1" s="1"/>
  <c r="K14" i="1"/>
  <c r="L14" i="1" s="1"/>
  <c r="K112" i="1"/>
  <c r="L112" i="1" s="1"/>
  <c r="K44" i="1"/>
  <c r="L44" i="1" s="1"/>
  <c r="K67" i="1"/>
  <c r="L67" i="1" s="1"/>
  <c r="K62" i="1"/>
  <c r="L62" i="1" s="1"/>
  <c r="K30" i="1"/>
  <c r="L30" i="1" s="1"/>
  <c r="K110" i="1"/>
  <c r="L110" i="1" s="1"/>
  <c r="K113" i="1"/>
  <c r="L113" i="1" s="1"/>
  <c r="K31" i="1"/>
  <c r="L31" i="1" s="1"/>
  <c r="K84" i="1"/>
  <c r="L84" i="1" s="1"/>
  <c r="K65" i="1"/>
  <c r="L65" i="1" s="1"/>
  <c r="K58" i="1"/>
  <c r="L58" i="1" s="1"/>
  <c r="K17" i="1"/>
  <c r="L17" i="1" s="1"/>
  <c r="G36" i="1"/>
  <c r="K36" i="1" s="1"/>
  <c r="L36" i="1" s="1"/>
  <c r="K61" i="1"/>
  <c r="L61" i="1" s="1"/>
  <c r="K55" i="1"/>
  <c r="L55" i="1" s="1"/>
  <c r="K47" i="1"/>
  <c r="L47" i="1" s="1"/>
  <c r="K80" i="1"/>
  <c r="L80" i="1" s="1"/>
  <c r="K43" i="1"/>
  <c r="L43" i="1" s="1"/>
  <c r="K28" i="1"/>
  <c r="L28" i="1" s="1"/>
  <c r="K13" i="1"/>
  <c r="L13" i="1" s="1"/>
  <c r="G52" i="1"/>
  <c r="K52" i="1" s="1"/>
  <c r="L52" i="1" s="1"/>
  <c r="L74" i="1" l="1"/>
  <c r="N74" i="1"/>
  <c r="I82" i="1"/>
  <c r="F82" i="1"/>
  <c r="G82" i="1" s="1"/>
  <c r="E39" i="1"/>
  <c r="F39" i="1" s="1"/>
  <c r="G39" i="1" s="1"/>
  <c r="I77" i="1"/>
  <c r="F77" i="1"/>
  <c r="G77" i="1" s="1"/>
  <c r="E106" i="1"/>
  <c r="F106" i="1" s="1"/>
  <c r="G106" i="1" s="1"/>
  <c r="E93" i="1"/>
  <c r="F93" i="1" s="1"/>
  <c r="G93" i="1" s="1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K35" i="2" s="1"/>
  <c r="I34" i="2"/>
  <c r="I33" i="2"/>
  <c r="I32" i="2"/>
  <c r="I31" i="2"/>
  <c r="I30" i="2"/>
  <c r="K30" i="2" s="1"/>
  <c r="I29" i="2"/>
  <c r="I28" i="2"/>
  <c r="K28" i="2" s="1"/>
  <c r="I27" i="2"/>
  <c r="K27" i="2" s="1"/>
  <c r="I26" i="2"/>
  <c r="I25" i="2"/>
  <c r="I24" i="2"/>
  <c r="I23" i="2"/>
  <c r="I22" i="2"/>
  <c r="K22" i="2" s="1"/>
  <c r="I21" i="2"/>
  <c r="I20" i="2"/>
  <c r="K20" i="2" s="1"/>
  <c r="I19" i="2"/>
  <c r="K19" i="2" s="1"/>
  <c r="I18" i="2"/>
  <c r="I17" i="2"/>
  <c r="I16" i="2"/>
  <c r="I15" i="2"/>
  <c r="I14" i="2"/>
  <c r="K14" i="2" s="1"/>
  <c r="I13" i="2"/>
  <c r="I12" i="2"/>
  <c r="K12" i="2" s="1"/>
  <c r="I11" i="2"/>
  <c r="K11" i="2" s="1"/>
  <c r="I10" i="2"/>
  <c r="K34" i="2"/>
  <c r="K33" i="2"/>
  <c r="K32" i="2"/>
  <c r="K31" i="2"/>
  <c r="K29" i="2"/>
  <c r="K26" i="2"/>
  <c r="K25" i="2"/>
  <c r="K24" i="2"/>
  <c r="K23" i="2"/>
  <c r="K21" i="2"/>
  <c r="K18" i="2"/>
  <c r="K17" i="2"/>
  <c r="K16" i="2"/>
  <c r="K15" i="2"/>
  <c r="K13" i="2"/>
  <c r="K10" i="2"/>
  <c r="K60" i="2"/>
  <c r="J60" i="2"/>
  <c r="K59" i="2"/>
  <c r="J59" i="2"/>
  <c r="J58" i="2"/>
  <c r="K58" i="2" s="1"/>
  <c r="J57" i="2"/>
  <c r="K57" i="2" s="1"/>
  <c r="J56" i="2"/>
  <c r="K56" i="2" s="1"/>
  <c r="K55" i="2"/>
  <c r="J55" i="2"/>
  <c r="J54" i="2"/>
  <c r="K54" i="2" s="1"/>
  <c r="J53" i="2"/>
  <c r="K53" i="2" s="1"/>
  <c r="J52" i="2"/>
  <c r="K52" i="2" s="1"/>
  <c r="J51" i="2"/>
  <c r="K51" i="2" s="1"/>
  <c r="J50" i="2"/>
  <c r="K50" i="2" s="1"/>
  <c r="J49" i="2"/>
  <c r="K49" i="2" s="1"/>
  <c r="J48" i="2"/>
  <c r="K48" i="2" s="1"/>
  <c r="J47" i="2"/>
  <c r="K47" i="2" s="1"/>
  <c r="J46" i="2"/>
  <c r="K46" i="2" s="1"/>
  <c r="J45" i="2"/>
  <c r="K45" i="2" s="1"/>
  <c r="H44" i="2"/>
  <c r="J44" i="2" s="1"/>
  <c r="E44" i="2"/>
  <c r="F44" i="2" s="1"/>
  <c r="H43" i="2"/>
  <c r="E43" i="2"/>
  <c r="F43" i="2" s="1"/>
  <c r="H42" i="2"/>
  <c r="E42" i="2"/>
  <c r="F42" i="2" s="1"/>
  <c r="H41" i="2"/>
  <c r="J41" i="2" s="1"/>
  <c r="F41" i="2"/>
  <c r="E41" i="2"/>
  <c r="H40" i="2"/>
  <c r="E40" i="2"/>
  <c r="J40" i="2" s="1"/>
  <c r="H39" i="2"/>
  <c r="J39" i="2" s="1"/>
  <c r="E39" i="2"/>
  <c r="F39" i="2" s="1"/>
  <c r="H38" i="2"/>
  <c r="E38" i="2"/>
  <c r="F38" i="2" s="1"/>
  <c r="H37" i="2"/>
  <c r="E37" i="2"/>
  <c r="F37" i="2" s="1"/>
  <c r="H36" i="2"/>
  <c r="J36" i="2" s="1"/>
  <c r="E36" i="2"/>
  <c r="F36" i="2" s="1"/>
  <c r="H35" i="2"/>
  <c r="J35" i="2" s="1"/>
  <c r="D35" i="2"/>
  <c r="E35" i="2" s="1"/>
  <c r="F35" i="2" s="1"/>
  <c r="H34" i="2"/>
  <c r="E34" i="2"/>
  <c r="F34" i="2" s="1"/>
  <c r="H33" i="2"/>
  <c r="E33" i="2"/>
  <c r="F33" i="2" s="1"/>
  <c r="H32" i="2"/>
  <c r="E32" i="2"/>
  <c r="F32" i="2" s="1"/>
  <c r="H31" i="2"/>
  <c r="E31" i="2"/>
  <c r="F31" i="2" s="1"/>
  <c r="H30" i="2"/>
  <c r="J30" i="2" s="1"/>
  <c r="F30" i="2"/>
  <c r="E30" i="2"/>
  <c r="H29" i="2"/>
  <c r="E29" i="2"/>
  <c r="H28" i="2"/>
  <c r="J28" i="2" s="1"/>
  <c r="E28" i="2"/>
  <c r="F28" i="2" s="1"/>
  <c r="H27" i="2"/>
  <c r="E27" i="2"/>
  <c r="F27" i="2" s="1"/>
  <c r="H26" i="2"/>
  <c r="E26" i="2"/>
  <c r="F26" i="2" s="1"/>
  <c r="H25" i="2"/>
  <c r="J25" i="2" s="1"/>
  <c r="E25" i="2"/>
  <c r="F25" i="2" s="1"/>
  <c r="H24" i="2"/>
  <c r="E24" i="2"/>
  <c r="F24" i="2" s="1"/>
  <c r="H23" i="2"/>
  <c r="E23" i="2"/>
  <c r="F23" i="2" s="1"/>
  <c r="H22" i="2"/>
  <c r="D22" i="2"/>
  <c r="E22" i="2" s="1"/>
  <c r="H21" i="2"/>
  <c r="D21" i="2"/>
  <c r="E21" i="2" s="1"/>
  <c r="F21" i="2" s="1"/>
  <c r="H20" i="2"/>
  <c r="E20" i="2"/>
  <c r="F20" i="2" s="1"/>
  <c r="H19" i="2"/>
  <c r="D19" i="2"/>
  <c r="H18" i="2"/>
  <c r="E18" i="2"/>
  <c r="D18" i="2"/>
  <c r="H17" i="2"/>
  <c r="E17" i="2"/>
  <c r="F17" i="2" s="1"/>
  <c r="H16" i="2"/>
  <c r="E16" i="2"/>
  <c r="F16" i="2" s="1"/>
  <c r="H15" i="2"/>
  <c r="D15" i="2"/>
  <c r="H14" i="2"/>
  <c r="D14" i="2"/>
  <c r="E14" i="2" s="1"/>
  <c r="J14" i="2" s="1"/>
  <c r="H13" i="2"/>
  <c r="D13" i="2"/>
  <c r="H12" i="2"/>
  <c r="D12" i="2"/>
  <c r="H11" i="2"/>
  <c r="D11" i="2"/>
  <c r="H10" i="2"/>
  <c r="D10" i="2"/>
  <c r="E10" i="2" s="1"/>
  <c r="J10" i="2" s="1"/>
  <c r="H9" i="2"/>
  <c r="I9" i="2" s="1"/>
  <c r="E9" i="2"/>
  <c r="F9" i="2" s="1"/>
  <c r="H8" i="2"/>
  <c r="J8" i="2" s="1"/>
  <c r="F8" i="2"/>
  <c r="E8" i="2"/>
  <c r="H7" i="2"/>
  <c r="I7" i="2" s="1"/>
  <c r="E7" i="2"/>
  <c r="E105" i="1"/>
  <c r="F105" i="1" s="1"/>
  <c r="G105" i="1" s="1"/>
  <c r="E83" i="1"/>
  <c r="F83" i="1" s="1"/>
  <c r="E56" i="1"/>
  <c r="E45" i="1"/>
  <c r="F45" i="1" s="1"/>
  <c r="E46" i="1"/>
  <c r="F46" i="1" s="1"/>
  <c r="G46" i="1" s="1"/>
  <c r="E42" i="1"/>
  <c r="F42" i="1" s="1"/>
  <c r="E41" i="1"/>
  <c r="E40" i="1"/>
  <c r="F40" i="1" s="1"/>
  <c r="E38" i="1"/>
  <c r="I68" i="1"/>
  <c r="I107" i="1"/>
  <c r="I21" i="1"/>
  <c r="I99" i="1"/>
  <c r="I98" i="1"/>
  <c r="I79" i="1"/>
  <c r="I78" i="1"/>
  <c r="I106" i="1"/>
  <c r="I93" i="1"/>
  <c r="I105" i="1"/>
  <c r="I104" i="1"/>
  <c r="I11" i="1"/>
  <c r="I9" i="1"/>
  <c r="I10" i="1"/>
  <c r="I103" i="1"/>
  <c r="I22" i="1"/>
  <c r="I8" i="1"/>
  <c r="I7" i="1"/>
  <c r="I102" i="1"/>
  <c r="I101" i="1"/>
  <c r="I100" i="1"/>
  <c r="I85" i="1"/>
  <c r="I83" i="1"/>
  <c r="I56" i="1"/>
  <c r="I90" i="1"/>
  <c r="I45" i="1"/>
  <c r="I46" i="1"/>
  <c r="I89" i="1"/>
  <c r="I86" i="1"/>
  <c r="I91" i="1"/>
  <c r="I42" i="1"/>
  <c r="I41" i="1"/>
  <c r="I40" i="1"/>
  <c r="I38" i="1"/>
  <c r="I75" i="1"/>
  <c r="I73" i="1"/>
  <c r="F68" i="1"/>
  <c r="G68" i="1" s="1"/>
  <c r="F107" i="1"/>
  <c r="G107" i="1" s="1"/>
  <c r="G21" i="1"/>
  <c r="F99" i="1"/>
  <c r="G99" i="1" s="1"/>
  <c r="F98" i="1"/>
  <c r="G98" i="1" s="1"/>
  <c r="F79" i="1"/>
  <c r="G79" i="1" s="1"/>
  <c r="F78" i="1"/>
  <c r="G78" i="1" s="1"/>
  <c r="F104" i="1"/>
  <c r="G104" i="1" s="1"/>
  <c r="F11" i="1"/>
  <c r="G11" i="1" s="1"/>
  <c r="F9" i="1"/>
  <c r="G9" i="1" s="1"/>
  <c r="F10" i="1"/>
  <c r="G10" i="1" s="1"/>
  <c r="F103" i="1"/>
  <c r="G103" i="1" s="1"/>
  <c r="F22" i="1"/>
  <c r="G22" i="1" s="1"/>
  <c r="F8" i="1"/>
  <c r="G8" i="1" s="1"/>
  <c r="F7" i="1"/>
  <c r="G7" i="1" s="1"/>
  <c r="F102" i="1"/>
  <c r="G102" i="1" s="1"/>
  <c r="F101" i="1"/>
  <c r="G101" i="1" s="1"/>
  <c r="F100" i="1"/>
  <c r="G100" i="1" s="1"/>
  <c r="F85" i="1"/>
  <c r="G85" i="1" s="1"/>
  <c r="F90" i="1"/>
  <c r="G90" i="1" s="1"/>
  <c r="F89" i="1"/>
  <c r="G89" i="1" s="1"/>
  <c r="F86" i="1"/>
  <c r="G86" i="1" s="1"/>
  <c r="F75" i="1"/>
  <c r="G75" i="1" s="1"/>
  <c r="F73" i="1"/>
  <c r="G73" i="1" s="1"/>
  <c r="I71" i="1"/>
  <c r="F71" i="1"/>
  <c r="G71" i="1" s="1"/>
  <c r="J45" i="1" l="1"/>
  <c r="J42" i="1"/>
  <c r="J77" i="1"/>
  <c r="K77" i="1" s="1"/>
  <c r="L77" i="1" s="1"/>
  <c r="J82" i="1"/>
  <c r="K82" i="1" s="1"/>
  <c r="L82" i="1" s="1"/>
  <c r="J83" i="1"/>
  <c r="J73" i="1"/>
  <c r="K73" i="1" s="1"/>
  <c r="L73" i="1" s="1"/>
  <c r="J89" i="1"/>
  <c r="K89" i="1" s="1"/>
  <c r="L89" i="1" s="1"/>
  <c r="J46" i="1"/>
  <c r="K46" i="1" s="1"/>
  <c r="L46" i="1" s="1"/>
  <c r="J90" i="1"/>
  <c r="K90" i="1" s="1"/>
  <c r="L90" i="1" s="1"/>
  <c r="J68" i="1"/>
  <c r="K68" i="1" s="1"/>
  <c r="L68" i="1" s="1"/>
  <c r="J85" i="1"/>
  <c r="K85" i="1" s="1"/>
  <c r="L85" i="1" s="1"/>
  <c r="J10" i="1"/>
  <c r="K10" i="1" s="1"/>
  <c r="L10" i="1" s="1"/>
  <c r="J40" i="1"/>
  <c r="J79" i="1"/>
  <c r="K79" i="1" s="1"/>
  <c r="L79" i="1" s="1"/>
  <c r="J93" i="1"/>
  <c r="K93" i="1" s="1"/>
  <c r="L93" i="1" s="1"/>
  <c r="I8" i="2"/>
  <c r="K8" i="2" s="1"/>
  <c r="K9" i="2"/>
  <c r="K7" i="2"/>
  <c r="J26" i="2"/>
  <c r="J23" i="2"/>
  <c r="J20" i="2"/>
  <c r="J27" i="2"/>
  <c r="E11" i="2"/>
  <c r="J11" i="2" s="1"/>
  <c r="J33" i="2"/>
  <c r="J37" i="2"/>
  <c r="K37" i="2" s="1"/>
  <c r="J16" i="2"/>
  <c r="J32" i="2"/>
  <c r="F18" i="2"/>
  <c r="J24" i="2"/>
  <c r="K38" i="2"/>
  <c r="K41" i="2"/>
  <c r="J43" i="2"/>
  <c r="K43" i="2" s="1"/>
  <c r="E15" i="2"/>
  <c r="F15" i="2" s="1"/>
  <c r="J34" i="2"/>
  <c r="J38" i="2"/>
  <c r="K44" i="2"/>
  <c r="J42" i="2"/>
  <c r="K42" i="2" s="1"/>
  <c r="J7" i="2"/>
  <c r="J9" i="2"/>
  <c r="J15" i="2"/>
  <c r="J18" i="2"/>
  <c r="J29" i="2"/>
  <c r="J31" i="2"/>
  <c r="K39" i="2"/>
  <c r="K36" i="2"/>
  <c r="J21" i="2"/>
  <c r="F22" i="2"/>
  <c r="J22" i="2"/>
  <c r="F29" i="2"/>
  <c r="F40" i="2"/>
  <c r="K40" i="2" s="1"/>
  <c r="E13" i="2"/>
  <c r="J13" i="2" s="1"/>
  <c r="F7" i="2"/>
  <c r="F14" i="2"/>
  <c r="J17" i="2"/>
  <c r="E12" i="2"/>
  <c r="F12" i="2" s="1"/>
  <c r="E19" i="2"/>
  <c r="F19" i="2" s="1"/>
  <c r="F10" i="2"/>
  <c r="J86" i="1"/>
  <c r="K86" i="1" s="1"/>
  <c r="L86" i="1" s="1"/>
  <c r="J100" i="1"/>
  <c r="K100" i="1" s="1"/>
  <c r="L100" i="1" s="1"/>
  <c r="J9" i="1"/>
  <c r="K9" i="1" s="1"/>
  <c r="L9" i="1" s="1"/>
  <c r="J98" i="1"/>
  <c r="K98" i="1" s="1"/>
  <c r="L98" i="1" s="1"/>
  <c r="J75" i="1"/>
  <c r="K75" i="1" s="1"/>
  <c r="L75" i="1" s="1"/>
  <c r="J102" i="1"/>
  <c r="K102" i="1" s="1"/>
  <c r="L102" i="1" s="1"/>
  <c r="J104" i="1"/>
  <c r="K104" i="1" s="1"/>
  <c r="L104" i="1" s="1"/>
  <c r="J21" i="1"/>
  <c r="K21" i="1" s="1"/>
  <c r="L21" i="1" s="1"/>
  <c r="J7" i="1"/>
  <c r="K7" i="1" s="1"/>
  <c r="L7" i="1" s="1"/>
  <c r="J105" i="1"/>
  <c r="K105" i="1" s="1"/>
  <c r="L105" i="1" s="1"/>
  <c r="J107" i="1"/>
  <c r="K107" i="1" s="1"/>
  <c r="L107" i="1" s="1"/>
  <c r="J78" i="1"/>
  <c r="K78" i="1" s="1"/>
  <c r="L78" i="1" s="1"/>
  <c r="J22" i="1"/>
  <c r="K22" i="1" s="1"/>
  <c r="L22" i="1" s="1"/>
  <c r="J106" i="1"/>
  <c r="K106" i="1" s="1"/>
  <c r="L106" i="1" s="1"/>
  <c r="J99" i="1"/>
  <c r="K99" i="1" s="1"/>
  <c r="L99" i="1" s="1"/>
  <c r="J101" i="1"/>
  <c r="K101" i="1" s="1"/>
  <c r="L101" i="1" s="1"/>
  <c r="J8" i="1"/>
  <c r="J103" i="1"/>
  <c r="J71" i="1"/>
  <c r="K71" i="1" s="1"/>
  <c r="L71" i="1" s="1"/>
  <c r="J11" i="1"/>
  <c r="G42" i="1"/>
  <c r="K42" i="1" s="1"/>
  <c r="L42" i="1" s="1"/>
  <c r="G40" i="1"/>
  <c r="G83" i="1"/>
  <c r="K83" i="1" s="1"/>
  <c r="L83" i="1" s="1"/>
  <c r="F56" i="1"/>
  <c r="G56" i="1" s="1"/>
  <c r="G45" i="1"/>
  <c r="K45" i="1" s="1"/>
  <c r="L45" i="1" s="1"/>
  <c r="F91" i="1"/>
  <c r="G91" i="1" s="1"/>
  <c r="F41" i="1"/>
  <c r="G41" i="1" s="1"/>
  <c r="F38" i="1"/>
  <c r="G38" i="1" s="1"/>
  <c r="I39" i="1"/>
  <c r="J39" i="1" s="1"/>
  <c r="K39" i="1" s="1"/>
  <c r="L39" i="1" s="1"/>
  <c r="K40" i="1" l="1"/>
  <c r="L40" i="1" s="1"/>
  <c r="F11" i="2"/>
  <c r="F13" i="2"/>
  <c r="J19" i="2"/>
  <c r="J12" i="2"/>
  <c r="J56" i="1"/>
  <c r="K56" i="1" s="1"/>
  <c r="L56" i="1" s="1"/>
  <c r="J91" i="1"/>
  <c r="K103" i="1"/>
  <c r="L103" i="1" s="1"/>
  <c r="J38" i="1"/>
  <c r="K11" i="1"/>
  <c r="L11" i="1" s="1"/>
  <c r="J41" i="1"/>
  <c r="K8" i="1"/>
  <c r="L8" i="1" s="1"/>
  <c r="K38" i="1" l="1"/>
  <c r="L38" i="1" s="1"/>
  <c r="K41" i="1"/>
  <c r="L41" i="1" s="1"/>
  <c r="K91" i="1"/>
  <c r="L91" i="1" l="1"/>
  <c r="N91" i="1"/>
</calcChain>
</file>

<file path=xl/sharedStrings.xml><?xml version="1.0" encoding="utf-8"?>
<sst xmlns="http://schemas.openxmlformats.org/spreadsheetml/2006/main" count="381" uniqueCount="235">
  <si>
    <t>COST CALCULATION TABLE</t>
  </si>
  <si>
    <t>PURCHASE COST</t>
  </si>
  <si>
    <t>OUTPUT GST</t>
  </si>
  <si>
    <t>TOTAL COST</t>
  </si>
  <si>
    <t>INPUT GST</t>
  </si>
  <si>
    <t>TOTAL PRICE</t>
  </si>
  <si>
    <t>MARGIN</t>
  </si>
  <si>
    <t>PRODUCT</t>
  </si>
  <si>
    <t>P4018</t>
  </si>
  <si>
    <t>P4019</t>
  </si>
  <si>
    <t>P4020</t>
  </si>
  <si>
    <t>P3009A</t>
  </si>
  <si>
    <t>P3005A</t>
  </si>
  <si>
    <t>P3012A</t>
  </si>
  <si>
    <t>P3013A</t>
  </si>
  <si>
    <t>P3014A</t>
  </si>
  <si>
    <t>P5011A</t>
  </si>
  <si>
    <t>P5004</t>
  </si>
  <si>
    <t>P5009</t>
  </si>
  <si>
    <t>P3018A</t>
  </si>
  <si>
    <t>P3017A</t>
  </si>
  <si>
    <t>P5011</t>
  </si>
  <si>
    <t>P3032A</t>
  </si>
  <si>
    <t>P5002A</t>
  </si>
  <si>
    <t>P5003A</t>
  </si>
  <si>
    <t>WHOLE CORN</t>
  </si>
  <si>
    <t>CREAM CORN</t>
  </si>
  <si>
    <t>LYCHEE</t>
  </si>
  <si>
    <t>KWANG HAP SIANG</t>
  </si>
  <si>
    <t>M1006</t>
  </si>
  <si>
    <t>ASIA DESSERT</t>
  </si>
  <si>
    <t>M1007</t>
  </si>
  <si>
    <t>P1004</t>
  </si>
  <si>
    <t>HONEYDEW</t>
  </si>
  <si>
    <t>M1009</t>
  </si>
  <si>
    <t>M1008</t>
  </si>
  <si>
    <t>M1012</t>
  </si>
  <si>
    <t>PUMPKIN</t>
  </si>
  <si>
    <t>CHER HUA</t>
  </si>
  <si>
    <t>YELLOW LEMON</t>
  </si>
  <si>
    <t>GST</t>
  </si>
  <si>
    <t>SALES PRICE-0</t>
  </si>
  <si>
    <t>SALES PRICE-8%</t>
  </si>
  <si>
    <t>P6002</t>
  </si>
  <si>
    <t>P6004</t>
  </si>
  <si>
    <t>WATER CHESTNUT</t>
  </si>
  <si>
    <t>P4030</t>
  </si>
  <si>
    <t>CHIA SIANG HENG</t>
  </si>
  <si>
    <t>P4030A</t>
  </si>
  <si>
    <t>P7001</t>
  </si>
  <si>
    <t>CO-OPERATE</t>
  </si>
  <si>
    <t>P7002</t>
  </si>
  <si>
    <t>P1002</t>
  </si>
  <si>
    <t>FENG JIN</t>
  </si>
  <si>
    <t>ALMOND SYRUP</t>
  </si>
  <si>
    <t>FOOK SANG</t>
  </si>
  <si>
    <t>P4010</t>
  </si>
  <si>
    <t>GOH JOO HIN</t>
  </si>
  <si>
    <t>P4024</t>
  </si>
  <si>
    <t>P4050</t>
  </si>
  <si>
    <t>GOLDEN CHAMP</t>
  </si>
  <si>
    <t>P4009</t>
  </si>
  <si>
    <t>P3004A</t>
  </si>
  <si>
    <t>GINGKO NUT</t>
  </si>
  <si>
    <t>GUANGDONG</t>
  </si>
  <si>
    <t>P3030A</t>
  </si>
  <si>
    <t>BEANCURD</t>
  </si>
  <si>
    <t>P3027</t>
  </si>
  <si>
    <t>P3016A</t>
  </si>
  <si>
    <t>BARLEY</t>
  </si>
  <si>
    <t>P4016A</t>
  </si>
  <si>
    <t>CANNED RED BEAN</t>
  </si>
  <si>
    <t>P3001</t>
  </si>
  <si>
    <t>ATAP SEEDS</t>
  </si>
  <si>
    <t>GUO RUI CHENG</t>
  </si>
  <si>
    <t>P5007</t>
  </si>
  <si>
    <t xml:space="preserve">2P COCONUT </t>
  </si>
  <si>
    <t>P5008</t>
  </si>
  <si>
    <t>BL COCONUT</t>
  </si>
  <si>
    <t>SWEET POTATO</t>
  </si>
  <si>
    <t>HKK ENT</t>
  </si>
  <si>
    <t>P6005</t>
  </si>
  <si>
    <t>P4008</t>
  </si>
  <si>
    <t>LONGANN</t>
  </si>
  <si>
    <t>HOCK SENG</t>
  </si>
  <si>
    <t>P5002B</t>
  </si>
  <si>
    <t>BROWN SUGAR</t>
  </si>
  <si>
    <t>KEN HONG SENG</t>
  </si>
  <si>
    <t>P</t>
  </si>
  <si>
    <t>COARSE SALT</t>
  </si>
  <si>
    <t>KHS PLAIN FLOUR</t>
  </si>
  <si>
    <t>P4013</t>
  </si>
  <si>
    <t>FRUITS COCKTAIL</t>
  </si>
  <si>
    <t>P6007</t>
  </si>
  <si>
    <t>PANDAN LEAF</t>
  </si>
  <si>
    <t>LAM HENG</t>
  </si>
  <si>
    <t>P6008</t>
  </si>
  <si>
    <t>LIME</t>
  </si>
  <si>
    <t>GINGER</t>
  </si>
  <si>
    <t>P3062</t>
  </si>
  <si>
    <t>DRIED ROSELLE</t>
  </si>
  <si>
    <t>MEIMEI</t>
  </si>
  <si>
    <t>P3024</t>
  </si>
  <si>
    <t>LOTUS SEED</t>
  </si>
  <si>
    <t>P3033</t>
  </si>
  <si>
    <t>WOLFBERRY</t>
  </si>
  <si>
    <t>P3029</t>
  </si>
  <si>
    <t>ROSE SYRUP</t>
  </si>
  <si>
    <t>NATURAL FRUITS</t>
  </si>
  <si>
    <t>P2016A</t>
  </si>
  <si>
    <t xml:space="preserve">F/MAN TAPIOCA </t>
  </si>
  <si>
    <t>NG NAM BEE</t>
  </si>
  <si>
    <t>P2022</t>
  </si>
  <si>
    <t>RICE FLOUR</t>
  </si>
  <si>
    <t>GLUTINOUS FLOUR</t>
  </si>
  <si>
    <t>P3015</t>
  </si>
  <si>
    <t>WHITE WHEAT</t>
  </si>
  <si>
    <t>POI HONG TRADING</t>
  </si>
  <si>
    <t>P4032</t>
  </si>
  <si>
    <t>SIN CONCONUT</t>
  </si>
  <si>
    <t>RONG TAI</t>
  </si>
  <si>
    <t>WHITE SESAME</t>
  </si>
  <si>
    <t>SENG HONG</t>
  </si>
  <si>
    <t>P3019A</t>
  </si>
  <si>
    <t>LONGANN MEAT</t>
  </si>
  <si>
    <t>P3025</t>
  </si>
  <si>
    <t>RED DATE SEEDLESS</t>
  </si>
  <si>
    <t>SUN KEE</t>
  </si>
  <si>
    <t>P3031A</t>
  </si>
  <si>
    <t>P3002</t>
  </si>
  <si>
    <t>CHIN CHOW</t>
  </si>
  <si>
    <t>TAN SOON BEE</t>
  </si>
  <si>
    <t>M1015</t>
  </si>
  <si>
    <t>CHENDOL</t>
  </si>
  <si>
    <t>P2017</t>
  </si>
  <si>
    <t>POTATO STARCH</t>
  </si>
  <si>
    <t>TC IMPORT</t>
  </si>
  <si>
    <t>P4004A</t>
  </si>
  <si>
    <t>P2019A</t>
  </si>
  <si>
    <t>P2018</t>
  </si>
  <si>
    <t>P4033</t>
  </si>
  <si>
    <t>LIME JUICE</t>
  </si>
  <si>
    <t>P4006A</t>
  </si>
  <si>
    <t>ALOE VERA</t>
  </si>
  <si>
    <t>COCONUT JELLY 5MM</t>
  </si>
  <si>
    <t>P4005A</t>
  </si>
  <si>
    <t>15MM</t>
  </si>
  <si>
    <t>P4003A</t>
  </si>
  <si>
    <t>SEA COCONUT</t>
  </si>
  <si>
    <t>P3023</t>
  </si>
  <si>
    <t>WHOLE FUNGUS</t>
  </si>
  <si>
    <t>TECK SANG</t>
  </si>
  <si>
    <t>GINKO NUT</t>
  </si>
  <si>
    <t>P3020A</t>
  </si>
  <si>
    <t>CHINA LONGANN</t>
  </si>
  <si>
    <t>ROASTED GROUNDNUT</t>
  </si>
  <si>
    <t>P2002A</t>
  </si>
  <si>
    <t>P2002</t>
  </si>
  <si>
    <t>G500/4000</t>
  </si>
  <si>
    <t>TOSU</t>
  </si>
  <si>
    <t>P2003</t>
  </si>
  <si>
    <t>P2003A</t>
  </si>
  <si>
    <t>AGAR</t>
  </si>
  <si>
    <t>TOSY</t>
  </si>
  <si>
    <t>READ TEA</t>
  </si>
  <si>
    <t>TOP 1</t>
  </si>
  <si>
    <t>P3037</t>
  </si>
  <si>
    <t>9MM BLACK PEAR</t>
  </si>
  <si>
    <t>P1001</t>
  </si>
  <si>
    <t>3Q JELLY</t>
  </si>
  <si>
    <t>YONG JOO</t>
  </si>
  <si>
    <t>P2011A</t>
  </si>
  <si>
    <t>SWEET POTATO POWDER</t>
  </si>
  <si>
    <t>YIAK SAY HANG</t>
  </si>
  <si>
    <t>P4007</t>
  </si>
  <si>
    <t>LONGANS</t>
  </si>
  <si>
    <t>YIT HONG</t>
  </si>
  <si>
    <t>YOU TIAO</t>
  </si>
  <si>
    <t>YOU TIAO MAN</t>
  </si>
  <si>
    <t>CODE</t>
  </si>
  <si>
    <t>DESCRIPTION</t>
  </si>
  <si>
    <t>SUPPLIERS</t>
  </si>
  <si>
    <t>TADPOLE</t>
  </si>
  <si>
    <t>BLACK HONEY PEAR</t>
  </si>
  <si>
    <t>$</t>
  </si>
  <si>
    <t>%</t>
  </si>
  <si>
    <t>P6006</t>
  </si>
  <si>
    <t>SKINLESS YAM</t>
  </si>
  <si>
    <t>RED BEAN</t>
  </si>
  <si>
    <t>KUO YONG</t>
  </si>
  <si>
    <t>GREEN BEAN</t>
  </si>
  <si>
    <t>SPLIT GREEN MUNG BEAN</t>
  </si>
  <si>
    <t>BLACK GLUTINOUS RICE</t>
  </si>
  <si>
    <t>WHITE GLUTINOUS RICE</t>
  </si>
  <si>
    <t>BIG SAGO</t>
  </si>
  <si>
    <t>SMALL SAGO</t>
  </si>
  <si>
    <t>PONG TAI HAI</t>
  </si>
  <si>
    <t>SWEET MELON STRIP</t>
  </si>
  <si>
    <t>MILI LYCHEE</t>
  </si>
  <si>
    <t>CARNATION MILK</t>
  </si>
  <si>
    <t>EVAPORATED CREEAMER</t>
  </si>
  <si>
    <t>SWEETENED CREAMER</t>
  </si>
  <si>
    <t>KARA COCONUT MILK</t>
  </si>
  <si>
    <t>RED SUGAR</t>
  </si>
  <si>
    <t>FINE WHITE SUGAR</t>
  </si>
  <si>
    <t>PAR COOPERATION</t>
  </si>
  <si>
    <t>COCONUT SUGAR</t>
  </si>
  <si>
    <t>CANDY SUGAR</t>
  </si>
  <si>
    <t>YAM - TAI</t>
  </si>
  <si>
    <t>YAM - MALAYSIA</t>
  </si>
  <si>
    <t>RED COLOUR</t>
  </si>
  <si>
    <t>P4014</t>
  </si>
  <si>
    <t>P4015</t>
  </si>
  <si>
    <t>GUAVA PUREE</t>
  </si>
  <si>
    <t>KIWI</t>
  </si>
  <si>
    <t>AVOCADO</t>
  </si>
  <si>
    <t>BLUEBERRY</t>
  </si>
  <si>
    <t>CODRAL WEED</t>
  </si>
  <si>
    <t>P4055</t>
  </si>
  <si>
    <t>M1014</t>
  </si>
  <si>
    <t>RED TEA JELLY</t>
  </si>
  <si>
    <t>M1033</t>
  </si>
  <si>
    <t>DO</t>
  </si>
  <si>
    <t>P6015</t>
  </si>
  <si>
    <t>P6014</t>
  </si>
  <si>
    <t>P4009A</t>
  </si>
  <si>
    <t>P6012</t>
  </si>
  <si>
    <t>TAI BLACK SESAME</t>
  </si>
  <si>
    <t>WHITE SESAME SEEDS</t>
  </si>
  <si>
    <t>China Black Sesame</t>
  </si>
  <si>
    <t>P4019A</t>
  </si>
  <si>
    <t>P4020A</t>
  </si>
  <si>
    <t>DRIED SWEETEND ORANGE</t>
  </si>
  <si>
    <t>P3005</t>
  </si>
  <si>
    <t>P4018A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</si>
</sst>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;[Red]&quot;$&quot;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44" fontId="0" fillId="0" borderId="0" xfId="1" applyFont="1"/>
    <xf numFmtId="44" fontId="0" fillId="0" borderId="1" xfId="1" applyFont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44" fontId="0" fillId="2" borderId="1" xfId="1" applyFont="1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44" fontId="0" fillId="0" borderId="2" xfId="1" applyFont="1" applyBorder="1"/>
    <xf numFmtId="44" fontId="0" fillId="3" borderId="1" xfId="1" applyFont="1" applyFill="1" applyBorder="1" applyAlignment="1">
      <alignment horizontal="center"/>
    </xf>
    <xf numFmtId="9" fontId="0" fillId="3" borderId="1" xfId="2" applyFont="1" applyFill="1" applyBorder="1"/>
    <xf numFmtId="164" fontId="0" fillId="3" borderId="1" xfId="1" applyNumberFormat="1" applyFont="1" applyFill="1" applyBorder="1"/>
    <xf numFmtId="164" fontId="0" fillId="0" borderId="0" xfId="1" applyNumberFormat="1" applyFont="1"/>
    <xf numFmtId="0" fontId="0" fillId="0" borderId="0" xfId="0" applyAlignment="1">
      <alignment horizontal="left"/>
    </xf>
    <xf numFmtId="44" fontId="0" fillId="3" borderId="1" xfId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C80D6-DDC6-4C32-A108-8D11F0169D4F}">
  <dimension ref="B3:O173"/>
  <sheetViews>
    <sheetView tabSelected="1" topLeftCell="A63" workbookViewId="0">
      <selection activeCell="F71" sqref="F71"/>
    </sheetView>
  </sheetViews>
  <sheetFormatPr defaultRowHeight="14.5" x14ac:dyDescent="0.35"/>
  <cols>
    <col min="2" max="2" width="16.26953125" customWidth="1"/>
    <col min="3" max="3" width="27.7265625" customWidth="1"/>
    <col min="4" max="4" width="22.26953125" customWidth="1"/>
    <col min="5" max="5" width="16.90625" style="2" customWidth="1"/>
    <col min="6" max="6" width="15.08984375" style="2" customWidth="1"/>
    <col min="7" max="7" width="16.26953125" style="2" customWidth="1"/>
    <col min="8" max="8" width="13" style="2" customWidth="1"/>
    <col min="9" max="9" width="14.54296875" style="2" customWidth="1"/>
    <col min="10" max="10" width="14.81640625" style="2" customWidth="1"/>
    <col min="11" max="11" width="10.6328125" style="2" customWidth="1"/>
    <col min="12" max="15" width="8.7265625" style="2"/>
  </cols>
  <sheetData>
    <row r="3" spans="2:12" x14ac:dyDescent="0.35">
      <c r="B3" s="13" t="s">
        <v>0</v>
      </c>
      <c r="C3" s="13"/>
      <c r="D3" s="13"/>
      <c r="E3" s="13"/>
    </row>
    <row r="5" spans="2:12" x14ac:dyDescent="0.35">
      <c r="K5" s="14" t="s">
        <v>6</v>
      </c>
      <c r="L5" s="14"/>
    </row>
    <row r="6" spans="2:12" x14ac:dyDescent="0.35">
      <c r="B6" s="4" t="s">
        <v>179</v>
      </c>
      <c r="C6" s="4" t="s">
        <v>180</v>
      </c>
      <c r="D6" s="4" t="s">
        <v>181</v>
      </c>
      <c r="E6" s="6" t="s">
        <v>1</v>
      </c>
      <c r="F6" s="6" t="s">
        <v>2</v>
      </c>
      <c r="G6" s="6" t="s">
        <v>3</v>
      </c>
      <c r="H6" s="6" t="s">
        <v>41</v>
      </c>
      <c r="I6" s="6" t="s">
        <v>4</v>
      </c>
      <c r="J6" s="7" t="s">
        <v>40</v>
      </c>
      <c r="K6" s="9" t="s">
        <v>184</v>
      </c>
      <c r="L6" s="9" t="s">
        <v>185</v>
      </c>
    </row>
    <row r="7" spans="2:12" x14ac:dyDescent="0.35">
      <c r="B7" s="1" t="s">
        <v>29</v>
      </c>
      <c r="C7" s="1" t="s">
        <v>213</v>
      </c>
      <c r="D7" s="1" t="s">
        <v>30</v>
      </c>
      <c r="E7" s="3">
        <v>5</v>
      </c>
      <c r="F7" s="3">
        <f t="shared" ref="F7:F20" si="0">E7*0.08</f>
        <v>0.4</v>
      </c>
      <c r="G7" s="3">
        <f t="shared" ref="G7:G49" si="1">E7+F7</f>
        <v>5.4</v>
      </c>
      <c r="H7" s="3">
        <v>7</v>
      </c>
      <c r="I7" s="3">
        <f t="shared" ref="I7:I39" si="2">H7/108*8</f>
        <v>0.51851851851851849</v>
      </c>
      <c r="J7" s="8">
        <f t="shared" ref="J7:J39" si="3">I7-F7</f>
        <v>0.11851851851851847</v>
      </c>
      <c r="K7" s="11">
        <f t="shared" ref="K7:K39" si="4">H7-G7-J7</f>
        <v>1.4814814814814812</v>
      </c>
      <c r="L7" s="10">
        <f>K7/E7</f>
        <v>0.29629629629629622</v>
      </c>
    </row>
    <row r="8" spans="2:12" x14ac:dyDescent="0.35">
      <c r="B8" s="1" t="s">
        <v>31</v>
      </c>
      <c r="C8" s="1" t="s">
        <v>214</v>
      </c>
      <c r="D8" s="1" t="s">
        <v>30</v>
      </c>
      <c r="E8" s="3">
        <v>6.5</v>
      </c>
      <c r="F8" s="3">
        <f t="shared" si="0"/>
        <v>0.52</v>
      </c>
      <c r="G8" s="3">
        <f t="shared" si="1"/>
        <v>7.02</v>
      </c>
      <c r="H8" s="3">
        <v>9</v>
      </c>
      <c r="I8" s="3">
        <f t="shared" si="2"/>
        <v>0.66666666666666663</v>
      </c>
      <c r="J8" s="8">
        <f t="shared" si="3"/>
        <v>0.14666666666666661</v>
      </c>
      <c r="K8" s="11">
        <f t="shared" si="4"/>
        <v>1.8333333333333339</v>
      </c>
      <c r="L8" s="10">
        <f t="shared" ref="L8:L75" si="5">K8/E8</f>
        <v>0.28205128205128216</v>
      </c>
    </row>
    <row r="9" spans="2:12" x14ac:dyDescent="0.35">
      <c r="B9" s="1" t="s">
        <v>35</v>
      </c>
      <c r="C9" s="1" t="s">
        <v>215</v>
      </c>
      <c r="D9" s="1" t="s">
        <v>30</v>
      </c>
      <c r="E9" s="3">
        <v>8</v>
      </c>
      <c r="F9" s="3">
        <f t="shared" si="0"/>
        <v>0.64</v>
      </c>
      <c r="G9" s="3">
        <f t="shared" si="1"/>
        <v>8.64</v>
      </c>
      <c r="H9" s="3">
        <v>9</v>
      </c>
      <c r="I9" s="3">
        <f t="shared" si="2"/>
        <v>0.66666666666666663</v>
      </c>
      <c r="J9" s="8">
        <f t="shared" si="3"/>
        <v>2.6666666666666616E-2</v>
      </c>
      <c r="K9" s="11">
        <f t="shared" si="4"/>
        <v>0.33333333333333282</v>
      </c>
      <c r="L9" s="10">
        <f t="shared" si="5"/>
        <v>4.1666666666666602E-2</v>
      </c>
    </row>
    <row r="10" spans="2:12" x14ac:dyDescent="0.35">
      <c r="B10" s="1" t="s">
        <v>34</v>
      </c>
      <c r="C10" s="1" t="s">
        <v>216</v>
      </c>
      <c r="D10" s="1" t="s">
        <v>30</v>
      </c>
      <c r="E10" s="3">
        <v>5.5</v>
      </c>
      <c r="F10" s="3">
        <f t="shared" si="0"/>
        <v>0.44</v>
      </c>
      <c r="G10" s="3">
        <f t="shared" si="1"/>
        <v>5.94</v>
      </c>
      <c r="H10" s="3">
        <v>8</v>
      </c>
      <c r="I10" s="3">
        <f t="shared" si="2"/>
        <v>0.59259259259259256</v>
      </c>
      <c r="J10" s="8">
        <f t="shared" si="3"/>
        <v>0.15259259259259256</v>
      </c>
      <c r="K10" s="11">
        <f t="shared" si="4"/>
        <v>1.907407407407407</v>
      </c>
      <c r="L10" s="10">
        <f t="shared" si="5"/>
        <v>0.34680134680134672</v>
      </c>
    </row>
    <row r="11" spans="2:12" x14ac:dyDescent="0.35">
      <c r="B11" s="1" t="s">
        <v>36</v>
      </c>
      <c r="C11" s="1" t="s">
        <v>217</v>
      </c>
      <c r="D11" s="1" t="s">
        <v>30</v>
      </c>
      <c r="E11" s="3">
        <v>6</v>
      </c>
      <c r="F11" s="3">
        <f t="shared" si="0"/>
        <v>0.48</v>
      </c>
      <c r="G11" s="3">
        <f t="shared" si="1"/>
        <v>6.48</v>
      </c>
      <c r="H11" s="3">
        <v>8</v>
      </c>
      <c r="I11" s="3">
        <f t="shared" si="2"/>
        <v>0.59259259259259256</v>
      </c>
      <c r="J11" s="8">
        <f t="shared" si="3"/>
        <v>0.11259259259259258</v>
      </c>
      <c r="K11" s="11">
        <f t="shared" si="4"/>
        <v>1.407407407407407</v>
      </c>
      <c r="L11" s="10">
        <f t="shared" si="5"/>
        <v>0.23456790123456783</v>
      </c>
    </row>
    <row r="12" spans="2:12" x14ac:dyDescent="0.35">
      <c r="B12" s="1" t="s">
        <v>132</v>
      </c>
      <c r="C12" s="1" t="s">
        <v>133</v>
      </c>
      <c r="D12" s="1" t="s">
        <v>131</v>
      </c>
      <c r="E12" s="3">
        <v>7</v>
      </c>
      <c r="F12" s="3">
        <f t="shared" si="0"/>
        <v>0.56000000000000005</v>
      </c>
      <c r="G12" s="3">
        <f t="shared" si="1"/>
        <v>7.5600000000000005</v>
      </c>
      <c r="H12" s="3">
        <v>9.5</v>
      </c>
      <c r="I12" s="3">
        <f t="shared" si="2"/>
        <v>0.70370370370370372</v>
      </c>
      <c r="J12" s="8">
        <f t="shared" si="3"/>
        <v>0.14370370370370367</v>
      </c>
      <c r="K12" s="11">
        <f t="shared" si="4"/>
        <v>1.7962962962962958</v>
      </c>
      <c r="L12" s="10">
        <f t="shared" si="5"/>
        <v>0.25661375661375657</v>
      </c>
    </row>
    <row r="13" spans="2:12" x14ac:dyDescent="0.35">
      <c r="B13" s="1" t="s">
        <v>88</v>
      </c>
      <c r="C13" s="1" t="s">
        <v>89</v>
      </c>
      <c r="D13" s="1" t="s">
        <v>87</v>
      </c>
      <c r="E13" s="3">
        <f>6/5</f>
        <v>1.2</v>
      </c>
      <c r="F13" s="3">
        <f t="shared" si="0"/>
        <v>9.6000000000000002E-2</v>
      </c>
      <c r="G13" s="3">
        <f t="shared" si="1"/>
        <v>1.296</v>
      </c>
      <c r="H13" s="3">
        <v>2</v>
      </c>
      <c r="I13" s="3">
        <f t="shared" si="2"/>
        <v>0.14814814814814814</v>
      </c>
      <c r="J13" s="8">
        <f t="shared" si="3"/>
        <v>5.2148148148148138E-2</v>
      </c>
      <c r="K13" s="11">
        <f t="shared" si="4"/>
        <v>0.65185185185185179</v>
      </c>
      <c r="L13" s="10">
        <f t="shared" si="5"/>
        <v>0.54320987654320985</v>
      </c>
    </row>
    <row r="14" spans="2:12" x14ac:dyDescent="0.35">
      <c r="B14" s="1" t="s">
        <v>88</v>
      </c>
      <c r="C14" s="1" t="s">
        <v>90</v>
      </c>
      <c r="D14" s="1" t="s">
        <v>87</v>
      </c>
      <c r="E14" s="3">
        <f>12.5/10</f>
        <v>1.25</v>
      </c>
      <c r="F14" s="3">
        <f t="shared" si="0"/>
        <v>0.1</v>
      </c>
      <c r="G14" s="3">
        <f t="shared" si="1"/>
        <v>1.35</v>
      </c>
      <c r="H14" s="3">
        <v>1.8</v>
      </c>
      <c r="I14" s="3">
        <f t="shared" si="2"/>
        <v>0.13333333333333333</v>
      </c>
      <c r="J14" s="8">
        <f t="shared" si="3"/>
        <v>3.3333333333333326E-2</v>
      </c>
      <c r="K14" s="11">
        <f t="shared" si="4"/>
        <v>0.41666666666666663</v>
      </c>
      <c r="L14" s="10">
        <f t="shared" si="5"/>
        <v>0.33333333333333331</v>
      </c>
    </row>
    <row r="15" spans="2:12" x14ac:dyDescent="0.35">
      <c r="B15" s="1" t="s">
        <v>88</v>
      </c>
      <c r="C15" s="1" t="s">
        <v>107</v>
      </c>
      <c r="D15" s="1" t="s">
        <v>108</v>
      </c>
      <c r="E15" s="3">
        <v>16</v>
      </c>
      <c r="F15" s="3">
        <f t="shared" si="0"/>
        <v>1.28</v>
      </c>
      <c r="G15" s="3">
        <f t="shared" si="1"/>
        <v>17.28</v>
      </c>
      <c r="H15" s="3">
        <v>20</v>
      </c>
      <c r="I15" s="3">
        <f t="shared" si="2"/>
        <v>1.4814814814814814</v>
      </c>
      <c r="J15" s="8">
        <f t="shared" si="3"/>
        <v>0.20148148148148137</v>
      </c>
      <c r="K15" s="11">
        <f t="shared" si="4"/>
        <v>2.5185185185185173</v>
      </c>
      <c r="L15" s="10">
        <f t="shared" si="5"/>
        <v>0.15740740740740733</v>
      </c>
    </row>
    <row r="16" spans="2:12" x14ac:dyDescent="0.35">
      <c r="B16" s="1" t="s">
        <v>218</v>
      </c>
      <c r="C16" s="1" t="s">
        <v>26</v>
      </c>
      <c r="D16" s="1" t="s">
        <v>122</v>
      </c>
      <c r="E16" s="3">
        <v>19</v>
      </c>
      <c r="F16" s="3">
        <f t="shared" si="0"/>
        <v>1.52</v>
      </c>
      <c r="G16" s="3">
        <f t="shared" si="1"/>
        <v>20.52</v>
      </c>
      <c r="H16" s="3">
        <v>23</v>
      </c>
      <c r="I16" s="3">
        <f t="shared" si="2"/>
        <v>1.7037037037037037</v>
      </c>
      <c r="J16" s="8">
        <f t="shared" si="3"/>
        <v>0.1837037037037037</v>
      </c>
      <c r="K16" s="11">
        <f t="shared" si="4"/>
        <v>2.2962962962962967</v>
      </c>
      <c r="L16" s="10">
        <f t="shared" si="5"/>
        <v>0.12085769980506825</v>
      </c>
    </row>
    <row r="17" spans="2:12" x14ac:dyDescent="0.35">
      <c r="B17" s="1" t="s">
        <v>88</v>
      </c>
      <c r="C17" s="1" t="s">
        <v>155</v>
      </c>
      <c r="D17" s="1" t="s">
        <v>151</v>
      </c>
      <c r="E17" s="3">
        <v>5.5</v>
      </c>
      <c r="F17" s="3">
        <f t="shared" si="0"/>
        <v>0.44</v>
      </c>
      <c r="G17" s="3">
        <f t="shared" si="1"/>
        <v>5.94</v>
      </c>
      <c r="H17" s="3">
        <v>7.5</v>
      </c>
      <c r="I17" s="3">
        <f t="shared" si="2"/>
        <v>0.55555555555555558</v>
      </c>
      <c r="J17" s="8">
        <f t="shared" si="3"/>
        <v>0.11555555555555558</v>
      </c>
      <c r="K17" s="11">
        <f t="shared" si="4"/>
        <v>1.444444444444444</v>
      </c>
      <c r="L17" s="10">
        <f t="shared" si="5"/>
        <v>0.26262626262626254</v>
      </c>
    </row>
    <row r="18" spans="2:12" x14ac:dyDescent="0.35">
      <c r="B18" s="1" t="s">
        <v>88</v>
      </c>
      <c r="C18" s="1" t="s">
        <v>164</v>
      </c>
      <c r="D18" s="1" t="s">
        <v>165</v>
      </c>
      <c r="E18" s="3">
        <v>11.8</v>
      </c>
      <c r="F18" s="3">
        <f t="shared" si="0"/>
        <v>0.94400000000000006</v>
      </c>
      <c r="G18" s="3">
        <f t="shared" si="1"/>
        <v>12.744000000000002</v>
      </c>
      <c r="H18" s="3">
        <v>15</v>
      </c>
      <c r="I18" s="3">
        <f t="shared" si="2"/>
        <v>1.1111111111111112</v>
      </c>
      <c r="J18" s="8">
        <f t="shared" si="3"/>
        <v>0.1671111111111111</v>
      </c>
      <c r="K18" s="11">
        <f t="shared" si="4"/>
        <v>2.0888888888888872</v>
      </c>
      <c r="L18" s="10">
        <f t="shared" si="5"/>
        <v>0.17702448210922772</v>
      </c>
    </row>
    <row r="19" spans="2:12" x14ac:dyDescent="0.35">
      <c r="B19" s="1" t="s">
        <v>186</v>
      </c>
      <c r="C19" s="1" t="s">
        <v>187</v>
      </c>
      <c r="D19" s="1" t="s">
        <v>170</v>
      </c>
      <c r="E19" s="3">
        <v>6.2</v>
      </c>
      <c r="F19" s="3">
        <f t="shared" si="0"/>
        <v>0.49600000000000005</v>
      </c>
      <c r="G19" s="3">
        <f t="shared" si="1"/>
        <v>6.6960000000000006</v>
      </c>
      <c r="H19" s="3">
        <v>6.8</v>
      </c>
      <c r="I19" s="3">
        <f t="shared" si="2"/>
        <v>0.50370370370370365</v>
      </c>
      <c r="J19" s="8">
        <f t="shared" si="3"/>
        <v>7.7037037037036016E-3</v>
      </c>
      <c r="K19" s="11">
        <f t="shared" si="4"/>
        <v>9.6296296296295603E-2</v>
      </c>
      <c r="L19" s="10">
        <f t="shared" si="5"/>
        <v>1.5531660692950902E-2</v>
      </c>
    </row>
    <row r="20" spans="2:12" x14ac:dyDescent="0.35">
      <c r="B20" s="1" t="s">
        <v>168</v>
      </c>
      <c r="C20" s="1" t="s">
        <v>169</v>
      </c>
      <c r="D20" s="1" t="s">
        <v>165</v>
      </c>
      <c r="E20" s="3">
        <v>11</v>
      </c>
      <c r="F20" s="3">
        <f t="shared" si="0"/>
        <v>0.88</v>
      </c>
      <c r="G20" s="3">
        <f t="shared" si="1"/>
        <v>11.88</v>
      </c>
      <c r="H20" s="3">
        <v>15</v>
      </c>
      <c r="I20" s="3">
        <f t="shared" si="2"/>
        <v>1.1111111111111112</v>
      </c>
      <c r="J20" s="8">
        <f t="shared" si="3"/>
        <v>0.23111111111111116</v>
      </c>
      <c r="K20" s="11">
        <f t="shared" si="4"/>
        <v>2.888888888888888</v>
      </c>
      <c r="L20" s="10">
        <f t="shared" si="5"/>
        <v>0.26262626262626254</v>
      </c>
    </row>
    <row r="21" spans="2:12" x14ac:dyDescent="0.35">
      <c r="B21" s="1" t="s">
        <v>52</v>
      </c>
      <c r="C21" s="1" t="s">
        <v>182</v>
      </c>
      <c r="D21" s="1" t="s">
        <v>53</v>
      </c>
      <c r="E21" s="3">
        <v>5.5</v>
      </c>
      <c r="F21" s="3">
        <v>0</v>
      </c>
      <c r="G21" s="3">
        <f t="shared" si="1"/>
        <v>5.5</v>
      </c>
      <c r="H21" s="3">
        <v>6.5</v>
      </c>
      <c r="I21" s="3">
        <f t="shared" si="2"/>
        <v>0.48148148148148145</v>
      </c>
      <c r="J21" s="8">
        <f t="shared" si="3"/>
        <v>0.48148148148148145</v>
      </c>
      <c r="K21" s="11">
        <f t="shared" si="4"/>
        <v>0.5185185185185186</v>
      </c>
      <c r="L21" s="10">
        <f t="shared" si="5"/>
        <v>9.4276094276094291E-2</v>
      </c>
    </row>
    <row r="22" spans="2:12" x14ac:dyDescent="0.35">
      <c r="B22" s="1" t="s">
        <v>32</v>
      </c>
      <c r="C22" s="1" t="s">
        <v>183</v>
      </c>
      <c r="D22" s="1" t="s">
        <v>30</v>
      </c>
      <c r="E22" s="3">
        <v>6</v>
      </c>
      <c r="F22" s="3">
        <f t="shared" ref="F22:F54" si="6">E22*0.08</f>
        <v>0.48</v>
      </c>
      <c r="G22" s="3">
        <f t="shared" si="1"/>
        <v>6.48</v>
      </c>
      <c r="H22" s="3">
        <v>8</v>
      </c>
      <c r="I22" s="3">
        <f t="shared" si="2"/>
        <v>0.59259259259259256</v>
      </c>
      <c r="J22" s="8">
        <f t="shared" si="3"/>
        <v>0.11259259259259258</v>
      </c>
      <c r="K22" s="11">
        <f t="shared" si="4"/>
        <v>1.407407407407407</v>
      </c>
      <c r="L22" s="10">
        <f t="shared" si="5"/>
        <v>0.23456790123456783</v>
      </c>
    </row>
    <row r="23" spans="2:12" x14ac:dyDescent="0.35">
      <c r="B23" s="1" t="s">
        <v>157</v>
      </c>
      <c r="C23" s="1" t="s">
        <v>158</v>
      </c>
      <c r="D23" s="1" t="s">
        <v>159</v>
      </c>
      <c r="E23" s="3">
        <v>27.5</v>
      </c>
      <c r="F23" s="3">
        <f t="shared" si="6"/>
        <v>2.2000000000000002</v>
      </c>
      <c r="G23" s="3">
        <f t="shared" si="1"/>
        <v>29.7</v>
      </c>
      <c r="H23" s="3">
        <v>40</v>
      </c>
      <c r="I23" s="3">
        <f t="shared" si="2"/>
        <v>2.9629629629629628</v>
      </c>
      <c r="J23" s="8">
        <f t="shared" si="3"/>
        <v>0.76296296296296262</v>
      </c>
      <c r="K23" s="11">
        <f t="shared" si="4"/>
        <v>9.5370370370370381</v>
      </c>
      <c r="L23" s="10">
        <f t="shared" si="5"/>
        <v>0.34680134680134683</v>
      </c>
    </row>
    <row r="24" spans="2:12" x14ac:dyDescent="0.35">
      <c r="B24" s="1" t="s">
        <v>156</v>
      </c>
      <c r="C24" s="1" t="s">
        <v>158</v>
      </c>
      <c r="D24" s="1" t="s">
        <v>159</v>
      </c>
      <c r="E24" s="3">
        <f>E23/1000*42*10</f>
        <v>11.55</v>
      </c>
      <c r="F24" s="3">
        <f t="shared" si="6"/>
        <v>0.92400000000000004</v>
      </c>
      <c r="G24" s="3">
        <f t="shared" si="1"/>
        <v>12.474</v>
      </c>
      <c r="H24" s="3">
        <v>28</v>
      </c>
      <c r="I24" s="3">
        <f t="shared" si="2"/>
        <v>2.074074074074074</v>
      </c>
      <c r="J24" s="8">
        <f t="shared" si="3"/>
        <v>1.150074074074074</v>
      </c>
      <c r="K24" s="11">
        <f t="shared" si="4"/>
        <v>14.375925925925927</v>
      </c>
      <c r="L24" s="10">
        <f t="shared" si="5"/>
        <v>1.244668911335578</v>
      </c>
    </row>
    <row r="25" spans="2:12" x14ac:dyDescent="0.35">
      <c r="B25" s="1" t="s">
        <v>160</v>
      </c>
      <c r="C25" s="1" t="s">
        <v>162</v>
      </c>
      <c r="D25" s="1" t="s">
        <v>159</v>
      </c>
      <c r="E25" s="3"/>
      <c r="F25" s="3">
        <f t="shared" si="6"/>
        <v>0</v>
      </c>
      <c r="G25" s="3">
        <f t="shared" si="1"/>
        <v>0</v>
      </c>
      <c r="H25" s="3"/>
      <c r="I25" s="3">
        <f t="shared" si="2"/>
        <v>0</v>
      </c>
      <c r="J25" s="8">
        <f t="shared" si="3"/>
        <v>0</v>
      </c>
      <c r="K25" s="11">
        <f t="shared" si="4"/>
        <v>0</v>
      </c>
      <c r="L25" s="10" t="e">
        <f t="shared" si="5"/>
        <v>#DIV/0!</v>
      </c>
    </row>
    <row r="26" spans="2:12" x14ac:dyDescent="0.35">
      <c r="B26" s="1" t="s">
        <v>161</v>
      </c>
      <c r="C26" s="1" t="s">
        <v>162</v>
      </c>
      <c r="D26" s="1" t="s">
        <v>163</v>
      </c>
      <c r="E26" s="3"/>
      <c r="F26" s="3">
        <f t="shared" si="6"/>
        <v>0</v>
      </c>
      <c r="G26" s="3">
        <f t="shared" si="1"/>
        <v>0</v>
      </c>
      <c r="H26" s="3"/>
      <c r="I26" s="3">
        <f t="shared" si="2"/>
        <v>0</v>
      </c>
      <c r="J26" s="8">
        <f t="shared" si="3"/>
        <v>0</v>
      </c>
      <c r="K26" s="11">
        <f t="shared" si="4"/>
        <v>0</v>
      </c>
      <c r="L26" s="10" t="e">
        <f t="shared" si="5"/>
        <v>#DIV/0!</v>
      </c>
    </row>
    <row r="27" spans="2:12" x14ac:dyDescent="0.35">
      <c r="B27" s="1" t="s">
        <v>171</v>
      </c>
      <c r="C27" s="1" t="s">
        <v>172</v>
      </c>
      <c r="D27" s="1" t="s">
        <v>173</v>
      </c>
      <c r="E27" s="3">
        <f>65/25*3</f>
        <v>7.8000000000000007</v>
      </c>
      <c r="F27" s="3">
        <f t="shared" si="6"/>
        <v>0.62400000000000011</v>
      </c>
      <c r="G27" s="3">
        <f t="shared" si="1"/>
        <v>8.4240000000000013</v>
      </c>
      <c r="H27" s="3">
        <v>9.5</v>
      </c>
      <c r="I27" s="3">
        <f t="shared" si="2"/>
        <v>0.70370370370370372</v>
      </c>
      <c r="J27" s="8">
        <f t="shared" si="3"/>
        <v>7.970370370370361E-2</v>
      </c>
      <c r="K27" s="11">
        <f t="shared" si="4"/>
        <v>0.99629629629629513</v>
      </c>
      <c r="L27" s="10">
        <f t="shared" si="5"/>
        <v>0.1277302943969609</v>
      </c>
    </row>
    <row r="28" spans="2:12" x14ac:dyDescent="0.35">
      <c r="B28" s="1" t="s">
        <v>109</v>
      </c>
      <c r="C28" s="1" t="s">
        <v>110</v>
      </c>
      <c r="D28" s="1" t="s">
        <v>111</v>
      </c>
      <c r="E28" s="3">
        <f>31/50</f>
        <v>0.62</v>
      </c>
      <c r="F28" s="3">
        <f t="shared" si="6"/>
        <v>4.9599999999999998E-2</v>
      </c>
      <c r="G28" s="3">
        <f t="shared" si="1"/>
        <v>0.66959999999999997</v>
      </c>
      <c r="H28" s="3">
        <v>0.8</v>
      </c>
      <c r="I28" s="3">
        <f t="shared" si="2"/>
        <v>5.9259259259259262E-2</v>
      </c>
      <c r="J28" s="8">
        <f t="shared" si="3"/>
        <v>9.6592592592592633E-3</v>
      </c>
      <c r="K28" s="11">
        <f t="shared" si="4"/>
        <v>0.12074074074074082</v>
      </c>
      <c r="L28" s="10">
        <f t="shared" si="5"/>
        <v>0.19474313022700132</v>
      </c>
    </row>
    <row r="29" spans="2:12" x14ac:dyDescent="0.35">
      <c r="B29" s="1" t="s">
        <v>134</v>
      </c>
      <c r="C29" s="1" t="s">
        <v>135</v>
      </c>
      <c r="D29" s="1" t="s">
        <v>136</v>
      </c>
      <c r="E29" s="3">
        <v>33.6</v>
      </c>
      <c r="F29" s="3">
        <f t="shared" si="6"/>
        <v>2.6880000000000002</v>
      </c>
      <c r="G29" s="3">
        <f t="shared" si="1"/>
        <v>36.288000000000004</v>
      </c>
      <c r="H29" s="3">
        <v>38</v>
      </c>
      <c r="I29" s="3">
        <f t="shared" si="2"/>
        <v>2.8148148148148149</v>
      </c>
      <c r="J29" s="8">
        <f t="shared" si="3"/>
        <v>0.12681481481481471</v>
      </c>
      <c r="K29" s="11">
        <f t="shared" si="4"/>
        <v>1.5851851851851815</v>
      </c>
      <c r="L29" s="10">
        <f t="shared" si="5"/>
        <v>4.7178130511463731E-2</v>
      </c>
    </row>
    <row r="30" spans="2:12" x14ac:dyDescent="0.35">
      <c r="B30" s="1" t="s">
        <v>139</v>
      </c>
      <c r="C30" s="1" t="s">
        <v>135</v>
      </c>
      <c r="D30" s="1" t="s">
        <v>136</v>
      </c>
      <c r="E30" s="3">
        <v>11.7</v>
      </c>
      <c r="F30" s="3">
        <f t="shared" si="6"/>
        <v>0.93599999999999994</v>
      </c>
      <c r="G30" s="3">
        <f t="shared" si="1"/>
        <v>12.635999999999999</v>
      </c>
      <c r="H30" s="3">
        <v>14</v>
      </c>
      <c r="I30" s="3">
        <f t="shared" si="2"/>
        <v>1.037037037037037</v>
      </c>
      <c r="J30" s="8">
        <f t="shared" si="3"/>
        <v>0.10103703703703704</v>
      </c>
      <c r="K30" s="11">
        <f t="shared" si="4"/>
        <v>1.2629629629629637</v>
      </c>
      <c r="L30" s="10">
        <f t="shared" si="5"/>
        <v>0.10794555238999691</v>
      </c>
    </row>
    <row r="31" spans="2:12" x14ac:dyDescent="0.35">
      <c r="B31" s="1" t="s">
        <v>138</v>
      </c>
      <c r="C31" s="1" t="s">
        <v>135</v>
      </c>
      <c r="D31" s="1" t="s">
        <v>136</v>
      </c>
      <c r="E31" s="3">
        <f>42/25*5</f>
        <v>8.4</v>
      </c>
      <c r="F31" s="3">
        <f t="shared" si="6"/>
        <v>0.67200000000000004</v>
      </c>
      <c r="G31" s="3">
        <f t="shared" si="1"/>
        <v>9.072000000000001</v>
      </c>
      <c r="H31" s="3">
        <v>12</v>
      </c>
      <c r="I31" s="3">
        <f t="shared" si="2"/>
        <v>0.88888888888888884</v>
      </c>
      <c r="J31" s="8">
        <f t="shared" si="3"/>
        <v>0.2168888888888888</v>
      </c>
      <c r="K31" s="11">
        <f t="shared" si="4"/>
        <v>2.7111111111111104</v>
      </c>
      <c r="L31" s="10">
        <f t="shared" si="5"/>
        <v>0.32275132275132262</v>
      </c>
    </row>
    <row r="32" spans="2:12" x14ac:dyDescent="0.35">
      <c r="B32" s="1" t="s">
        <v>112</v>
      </c>
      <c r="C32" s="1" t="s">
        <v>113</v>
      </c>
      <c r="D32" s="1" t="s">
        <v>111</v>
      </c>
      <c r="E32" s="3">
        <v>18.600000000000001</v>
      </c>
      <c r="F32" s="3">
        <f t="shared" si="6"/>
        <v>1.4880000000000002</v>
      </c>
      <c r="G32" s="3">
        <f t="shared" si="1"/>
        <v>20.088000000000001</v>
      </c>
      <c r="H32" s="3">
        <v>23</v>
      </c>
      <c r="I32" s="3">
        <f t="shared" si="2"/>
        <v>1.7037037037037037</v>
      </c>
      <c r="J32" s="8">
        <f t="shared" si="3"/>
        <v>0.21570370370370351</v>
      </c>
      <c r="K32" s="11">
        <f t="shared" si="4"/>
        <v>2.6962962962962953</v>
      </c>
      <c r="L32" s="10">
        <f t="shared" si="5"/>
        <v>0.14496216646754276</v>
      </c>
    </row>
    <row r="33" spans="2:12" x14ac:dyDescent="0.35">
      <c r="B33" s="1" t="s">
        <v>72</v>
      </c>
      <c r="C33" s="1" t="s">
        <v>73</v>
      </c>
      <c r="D33" s="1" t="s">
        <v>74</v>
      </c>
      <c r="E33" s="3">
        <v>55</v>
      </c>
      <c r="F33" s="3">
        <f t="shared" si="6"/>
        <v>4.4000000000000004</v>
      </c>
      <c r="G33" s="3">
        <f t="shared" si="1"/>
        <v>59.4</v>
      </c>
      <c r="H33" s="3">
        <v>62</v>
      </c>
      <c r="I33" s="3">
        <f t="shared" si="2"/>
        <v>4.5925925925925926</v>
      </c>
      <c r="J33" s="8">
        <f t="shared" si="3"/>
        <v>0.1925925925925922</v>
      </c>
      <c r="K33" s="11">
        <f t="shared" si="4"/>
        <v>2.4074074074074092</v>
      </c>
      <c r="L33" s="10">
        <f t="shared" si="5"/>
        <v>4.3771043771043801E-2</v>
      </c>
    </row>
    <row r="34" spans="2:12" x14ac:dyDescent="0.35">
      <c r="B34" s="1" t="s">
        <v>129</v>
      </c>
      <c r="C34" s="1" t="s">
        <v>130</v>
      </c>
      <c r="D34" s="1" t="s">
        <v>131</v>
      </c>
      <c r="E34" s="3">
        <v>4</v>
      </c>
      <c r="F34" s="3">
        <f t="shared" si="6"/>
        <v>0.32</v>
      </c>
      <c r="G34" s="3">
        <f t="shared" si="1"/>
        <v>4.32</v>
      </c>
      <c r="H34" s="3">
        <v>5</v>
      </c>
      <c r="I34" s="3">
        <f t="shared" si="2"/>
        <v>0.37037037037037035</v>
      </c>
      <c r="J34" s="8">
        <f t="shared" si="3"/>
        <v>5.0370370370370343E-2</v>
      </c>
      <c r="K34" s="11">
        <f t="shared" si="4"/>
        <v>0.62962962962962932</v>
      </c>
      <c r="L34" s="10">
        <f t="shared" si="5"/>
        <v>0.15740740740740733</v>
      </c>
    </row>
    <row r="35" spans="2:12" x14ac:dyDescent="0.35">
      <c r="B35" s="1" t="s">
        <v>62</v>
      </c>
      <c r="C35" s="1" t="s">
        <v>63</v>
      </c>
      <c r="D35" s="1" t="s">
        <v>64</v>
      </c>
      <c r="E35" s="3">
        <f>38/12</f>
        <v>3.1666666666666665</v>
      </c>
      <c r="F35" s="3">
        <f t="shared" si="6"/>
        <v>0.2533333333333333</v>
      </c>
      <c r="G35" s="3">
        <f t="shared" si="1"/>
        <v>3.42</v>
      </c>
      <c r="H35" s="3">
        <v>5</v>
      </c>
      <c r="I35" s="3">
        <f t="shared" si="2"/>
        <v>0.37037037037037035</v>
      </c>
      <c r="J35" s="8">
        <f t="shared" si="3"/>
        <v>0.11703703703703705</v>
      </c>
      <c r="K35" s="11">
        <f t="shared" si="4"/>
        <v>1.462962962962963</v>
      </c>
      <c r="L35" s="10">
        <f t="shared" si="5"/>
        <v>0.46198830409356728</v>
      </c>
    </row>
    <row r="36" spans="2:12" x14ac:dyDescent="0.35">
      <c r="B36" s="1" t="s">
        <v>62</v>
      </c>
      <c r="C36" s="1" t="s">
        <v>152</v>
      </c>
      <c r="D36" s="1" t="s">
        <v>151</v>
      </c>
      <c r="E36" s="3">
        <f>32.5/12</f>
        <v>2.7083333333333335</v>
      </c>
      <c r="F36" s="3">
        <f t="shared" si="6"/>
        <v>0.21666666666666667</v>
      </c>
      <c r="G36" s="3">
        <f t="shared" si="1"/>
        <v>2.9250000000000003</v>
      </c>
      <c r="H36" s="3">
        <v>5</v>
      </c>
      <c r="I36" s="3">
        <f t="shared" si="2"/>
        <v>0.37037037037037035</v>
      </c>
      <c r="J36" s="8">
        <f t="shared" si="3"/>
        <v>0.15370370370370368</v>
      </c>
      <c r="K36" s="11">
        <f t="shared" si="4"/>
        <v>1.9212962962962961</v>
      </c>
      <c r="L36" s="10">
        <f t="shared" si="5"/>
        <v>0.70940170940170932</v>
      </c>
    </row>
    <row r="37" spans="2:12" x14ac:dyDescent="0.35">
      <c r="B37" s="1" t="s">
        <v>233</v>
      </c>
      <c r="C37" s="1" t="s">
        <v>188</v>
      </c>
      <c r="D37" s="1" t="s">
        <v>189</v>
      </c>
      <c r="E37" s="3">
        <f>2.7*25</f>
        <v>67.5</v>
      </c>
      <c r="F37" s="3">
        <f t="shared" ref="F37" si="7">E37*0.08</f>
        <v>5.4</v>
      </c>
      <c r="G37" s="3">
        <f t="shared" ref="G37" si="8">E37+F37</f>
        <v>72.900000000000006</v>
      </c>
      <c r="H37" s="3">
        <v>82</v>
      </c>
      <c r="I37" s="3">
        <f t="shared" ref="I37" si="9">H37/108*8</f>
        <v>6.0740740740740744</v>
      </c>
      <c r="J37" s="8">
        <f t="shared" ref="J37" si="10">I37-F37</f>
        <v>0.67407407407407405</v>
      </c>
      <c r="K37" s="11">
        <f t="shared" ref="K37" si="11">H37-G37-J37</f>
        <v>8.4259259259259203</v>
      </c>
      <c r="L37" s="10">
        <f t="shared" ref="L37" si="12">K37/E37</f>
        <v>0.12482853223593957</v>
      </c>
    </row>
    <row r="38" spans="2:12" x14ac:dyDescent="0.35">
      <c r="B38" s="1" t="s">
        <v>12</v>
      </c>
      <c r="C38" s="1" t="s">
        <v>188</v>
      </c>
      <c r="D38" s="1" t="s">
        <v>189</v>
      </c>
      <c r="E38" s="3">
        <f>2.7*5</f>
        <v>13.5</v>
      </c>
      <c r="F38" s="3">
        <f t="shared" si="6"/>
        <v>1.08</v>
      </c>
      <c r="G38" s="3">
        <f t="shared" si="1"/>
        <v>14.58</v>
      </c>
      <c r="H38" s="3">
        <v>19</v>
      </c>
      <c r="I38" s="3">
        <f t="shared" si="2"/>
        <v>1.4074074074074074</v>
      </c>
      <c r="J38" s="8">
        <f t="shared" si="3"/>
        <v>0.32740740740740737</v>
      </c>
      <c r="K38" s="11">
        <f t="shared" si="4"/>
        <v>4.0925925925925926</v>
      </c>
      <c r="L38" s="10">
        <f t="shared" si="5"/>
        <v>0.30315500685871055</v>
      </c>
    </row>
    <row r="39" spans="2:12" x14ac:dyDescent="0.35">
      <c r="B39" s="1" t="s">
        <v>11</v>
      </c>
      <c r="C39" s="1" t="s">
        <v>190</v>
      </c>
      <c r="D39" s="1" t="s">
        <v>60</v>
      </c>
      <c r="E39" s="3">
        <f>1.88*5</f>
        <v>9.3999999999999986</v>
      </c>
      <c r="F39" s="3">
        <f t="shared" si="6"/>
        <v>0.75199999999999989</v>
      </c>
      <c r="G39" s="3">
        <f t="shared" si="1"/>
        <v>10.151999999999999</v>
      </c>
      <c r="H39" s="3">
        <v>14</v>
      </c>
      <c r="I39" s="3">
        <f t="shared" si="2"/>
        <v>1.037037037037037</v>
      </c>
      <c r="J39" s="8">
        <f t="shared" si="3"/>
        <v>0.28503703703703709</v>
      </c>
      <c r="K39" s="11">
        <f t="shared" si="4"/>
        <v>3.5629629629629638</v>
      </c>
      <c r="L39" s="10">
        <f t="shared" si="5"/>
        <v>0.37903861308116643</v>
      </c>
    </row>
    <row r="40" spans="2:12" x14ac:dyDescent="0.35">
      <c r="B40" s="1" t="s">
        <v>13</v>
      </c>
      <c r="C40" s="1" t="s">
        <v>191</v>
      </c>
      <c r="D40" s="1" t="s">
        <v>189</v>
      </c>
      <c r="E40" s="3">
        <f>72/30*5</f>
        <v>12</v>
      </c>
      <c r="F40" s="3">
        <f t="shared" si="6"/>
        <v>0.96</v>
      </c>
      <c r="G40" s="3">
        <f t="shared" si="1"/>
        <v>12.96</v>
      </c>
      <c r="H40" s="3">
        <v>16</v>
      </c>
      <c r="I40" s="3">
        <f t="shared" ref="I40:I73" si="13">H40/108*8</f>
        <v>1.1851851851851851</v>
      </c>
      <c r="J40" s="8">
        <f t="shared" ref="J40:J73" si="14">I40-F40</f>
        <v>0.22518518518518515</v>
      </c>
      <c r="K40" s="11">
        <f t="shared" ref="K40:K73" si="15">H40-G40-J40</f>
        <v>2.814814814814814</v>
      </c>
      <c r="L40" s="10">
        <f t="shared" si="5"/>
        <v>0.23456790123456783</v>
      </c>
    </row>
    <row r="41" spans="2:12" x14ac:dyDescent="0.35">
      <c r="B41" s="1" t="s">
        <v>14</v>
      </c>
      <c r="C41" s="1" t="s">
        <v>192</v>
      </c>
      <c r="D41" s="1" t="s">
        <v>189</v>
      </c>
      <c r="E41" s="3">
        <f>60/25*5</f>
        <v>12</v>
      </c>
      <c r="F41" s="3">
        <f t="shared" si="6"/>
        <v>0.96</v>
      </c>
      <c r="G41" s="3">
        <f t="shared" si="1"/>
        <v>12.96</v>
      </c>
      <c r="H41" s="3">
        <v>18</v>
      </c>
      <c r="I41" s="3">
        <f t="shared" si="13"/>
        <v>1.3333333333333333</v>
      </c>
      <c r="J41" s="8">
        <f t="shared" si="14"/>
        <v>0.37333333333333329</v>
      </c>
      <c r="K41" s="11">
        <f t="shared" si="15"/>
        <v>4.6666666666666661</v>
      </c>
      <c r="L41" s="10">
        <f t="shared" si="5"/>
        <v>0.38888888888888884</v>
      </c>
    </row>
    <row r="42" spans="2:12" x14ac:dyDescent="0.35">
      <c r="B42" s="1" t="s">
        <v>15</v>
      </c>
      <c r="C42" s="1" t="s">
        <v>193</v>
      </c>
      <c r="D42" s="1" t="s">
        <v>189</v>
      </c>
      <c r="E42" s="3">
        <f>30/25*5</f>
        <v>6</v>
      </c>
      <c r="F42" s="3">
        <f t="shared" si="6"/>
        <v>0.48</v>
      </c>
      <c r="G42" s="3">
        <f t="shared" si="1"/>
        <v>6.48</v>
      </c>
      <c r="H42" s="3">
        <v>10</v>
      </c>
      <c r="I42" s="3">
        <f t="shared" si="13"/>
        <v>0.7407407407407407</v>
      </c>
      <c r="J42" s="8">
        <f t="shared" si="14"/>
        <v>0.26074074074074072</v>
      </c>
      <c r="K42" s="11">
        <f t="shared" si="15"/>
        <v>3.2592592592592586</v>
      </c>
      <c r="L42" s="10">
        <f t="shared" si="5"/>
        <v>0.54320987654320974</v>
      </c>
    </row>
    <row r="43" spans="2:12" x14ac:dyDescent="0.35">
      <c r="B43" s="1" t="s">
        <v>115</v>
      </c>
      <c r="C43" s="1" t="s">
        <v>116</v>
      </c>
      <c r="D43" s="1" t="s">
        <v>117</v>
      </c>
      <c r="E43" s="3">
        <f>0.78*10</f>
        <v>7.8000000000000007</v>
      </c>
      <c r="F43" s="3">
        <f t="shared" si="6"/>
        <v>0.62400000000000011</v>
      </c>
      <c r="G43" s="3">
        <f t="shared" si="1"/>
        <v>8.4240000000000013</v>
      </c>
      <c r="H43" s="3">
        <v>10.5</v>
      </c>
      <c r="I43" s="3">
        <f t="shared" si="13"/>
        <v>0.77777777777777779</v>
      </c>
      <c r="J43" s="8">
        <f t="shared" si="14"/>
        <v>0.15377777777777768</v>
      </c>
      <c r="K43" s="11">
        <f t="shared" si="15"/>
        <v>1.9222222222222212</v>
      </c>
      <c r="L43" s="10">
        <f t="shared" si="5"/>
        <v>0.24643874643874628</v>
      </c>
    </row>
    <row r="44" spans="2:12" x14ac:dyDescent="0.35">
      <c r="B44" s="1" t="s">
        <v>68</v>
      </c>
      <c r="C44" s="1" t="s">
        <v>69</v>
      </c>
      <c r="D44" s="1" t="s">
        <v>64</v>
      </c>
      <c r="E44" s="3">
        <f>37/25*5</f>
        <v>7.4</v>
      </c>
      <c r="F44" s="3">
        <f t="shared" si="6"/>
        <v>0.59200000000000008</v>
      </c>
      <c r="G44" s="3">
        <f t="shared" si="1"/>
        <v>7.9920000000000009</v>
      </c>
      <c r="H44" s="3">
        <v>10.5</v>
      </c>
      <c r="I44" s="3">
        <f t="shared" si="13"/>
        <v>0.77777777777777779</v>
      </c>
      <c r="J44" s="8">
        <f t="shared" si="14"/>
        <v>0.18577777777777771</v>
      </c>
      <c r="K44" s="11">
        <f t="shared" si="15"/>
        <v>2.3222222222222215</v>
      </c>
      <c r="L44" s="10">
        <f t="shared" si="5"/>
        <v>0.31381381381381368</v>
      </c>
    </row>
    <row r="45" spans="2:12" x14ac:dyDescent="0.35">
      <c r="B45" s="1" t="s">
        <v>20</v>
      </c>
      <c r="C45" s="1" t="s">
        <v>194</v>
      </c>
      <c r="D45" s="1" t="s">
        <v>189</v>
      </c>
      <c r="E45" s="3">
        <f>49/30*5</f>
        <v>8.1666666666666661</v>
      </c>
      <c r="F45" s="3">
        <f t="shared" si="6"/>
        <v>0.65333333333333332</v>
      </c>
      <c r="G45" s="3">
        <f t="shared" si="1"/>
        <v>8.82</v>
      </c>
      <c r="H45" s="3">
        <v>11</v>
      </c>
      <c r="I45" s="3">
        <f t="shared" si="13"/>
        <v>0.81481481481481477</v>
      </c>
      <c r="J45" s="8">
        <f t="shared" si="14"/>
        <v>0.16148148148148145</v>
      </c>
      <c r="K45" s="11">
        <f t="shared" si="15"/>
        <v>2.0185185185185182</v>
      </c>
      <c r="L45" s="10">
        <f t="shared" si="5"/>
        <v>0.24716553287981857</v>
      </c>
    </row>
    <row r="46" spans="2:12" x14ac:dyDescent="0.35">
      <c r="B46" s="1" t="s">
        <v>19</v>
      </c>
      <c r="C46" s="1" t="s">
        <v>195</v>
      </c>
      <c r="D46" s="1" t="s">
        <v>189</v>
      </c>
      <c r="E46" s="3">
        <f>44/30*5</f>
        <v>7.333333333333333</v>
      </c>
      <c r="F46" s="3">
        <f t="shared" si="6"/>
        <v>0.58666666666666667</v>
      </c>
      <c r="G46" s="3">
        <f t="shared" si="1"/>
        <v>7.92</v>
      </c>
      <c r="H46" s="3">
        <v>10.5</v>
      </c>
      <c r="I46" s="3">
        <f t="shared" si="13"/>
        <v>0.77777777777777779</v>
      </c>
      <c r="J46" s="8">
        <f t="shared" si="14"/>
        <v>0.19111111111111112</v>
      </c>
      <c r="K46" s="11">
        <f t="shared" si="15"/>
        <v>2.3888888888888888</v>
      </c>
      <c r="L46" s="10">
        <f t="shared" si="5"/>
        <v>0.32575757575757575</v>
      </c>
    </row>
    <row r="47" spans="2:12" x14ac:dyDescent="0.35">
      <c r="B47" s="1" t="s">
        <v>123</v>
      </c>
      <c r="C47" s="1" t="s">
        <v>124</v>
      </c>
      <c r="D47" s="1" t="s">
        <v>122</v>
      </c>
      <c r="E47" s="3">
        <v>8.8000000000000007</v>
      </c>
      <c r="F47" s="3">
        <f t="shared" si="6"/>
        <v>0.70400000000000007</v>
      </c>
      <c r="G47" s="3">
        <f t="shared" si="1"/>
        <v>9.5040000000000013</v>
      </c>
      <c r="H47" s="3">
        <v>12</v>
      </c>
      <c r="I47" s="3">
        <f t="shared" si="13"/>
        <v>0.88888888888888884</v>
      </c>
      <c r="J47" s="8">
        <f t="shared" si="14"/>
        <v>0.18488888888888877</v>
      </c>
      <c r="K47" s="11">
        <f t="shared" si="15"/>
        <v>2.31111111111111</v>
      </c>
      <c r="L47" s="10">
        <f t="shared" si="5"/>
        <v>0.26262626262626249</v>
      </c>
    </row>
    <row r="48" spans="2:12" x14ac:dyDescent="0.35">
      <c r="B48" s="1" t="s">
        <v>153</v>
      </c>
      <c r="C48" s="1" t="s">
        <v>154</v>
      </c>
      <c r="D48" s="1" t="s">
        <v>151</v>
      </c>
      <c r="E48" s="3">
        <v>9.5</v>
      </c>
      <c r="F48" s="3">
        <f t="shared" si="6"/>
        <v>0.76</v>
      </c>
      <c r="G48" s="3">
        <f t="shared" si="1"/>
        <v>10.26</v>
      </c>
      <c r="H48" s="3">
        <v>13</v>
      </c>
      <c r="I48" s="3">
        <f t="shared" si="13"/>
        <v>0.96296296296296291</v>
      </c>
      <c r="J48" s="8">
        <f t="shared" si="14"/>
        <v>0.2029629629629629</v>
      </c>
      <c r="K48" s="11">
        <f t="shared" si="15"/>
        <v>2.5370370370370372</v>
      </c>
      <c r="L48" s="10">
        <f t="shared" si="5"/>
        <v>0.26705653021442499</v>
      </c>
    </row>
    <row r="49" spans="2:12" x14ac:dyDescent="0.35">
      <c r="B49" s="1" t="s">
        <v>149</v>
      </c>
      <c r="C49" s="1" t="s">
        <v>150</v>
      </c>
      <c r="D49" s="1" t="s">
        <v>151</v>
      </c>
      <c r="E49" s="3">
        <v>11</v>
      </c>
      <c r="F49" s="3">
        <f t="shared" si="6"/>
        <v>0.88</v>
      </c>
      <c r="G49" s="3">
        <f t="shared" si="1"/>
        <v>11.88</v>
      </c>
      <c r="H49" s="3">
        <v>16</v>
      </c>
      <c r="I49" s="3">
        <f t="shared" si="13"/>
        <v>1.1851851851851851</v>
      </c>
      <c r="J49" s="8">
        <f t="shared" si="14"/>
        <v>0.30518518518518511</v>
      </c>
      <c r="K49" s="11">
        <f t="shared" si="15"/>
        <v>3.814814814814814</v>
      </c>
      <c r="L49" s="10">
        <f t="shared" si="5"/>
        <v>0.34680134680134672</v>
      </c>
    </row>
    <row r="50" spans="2:12" x14ac:dyDescent="0.35">
      <c r="B50" s="1" t="s">
        <v>102</v>
      </c>
      <c r="C50" s="1" t="s">
        <v>103</v>
      </c>
      <c r="D50" s="1" t="s">
        <v>101</v>
      </c>
      <c r="E50" s="3">
        <v>19.5</v>
      </c>
      <c r="F50" s="3">
        <f t="shared" si="6"/>
        <v>1.56</v>
      </c>
      <c r="G50" s="3">
        <v>23</v>
      </c>
      <c r="H50" s="3">
        <v>25</v>
      </c>
      <c r="I50" s="3">
        <f t="shared" si="13"/>
        <v>1.8518518518518519</v>
      </c>
      <c r="J50" s="8">
        <f t="shared" si="14"/>
        <v>0.29185185185185181</v>
      </c>
      <c r="K50" s="11">
        <f t="shared" si="15"/>
        <v>1.7081481481481482</v>
      </c>
      <c r="L50" s="10">
        <f t="shared" si="5"/>
        <v>8.759734093067427E-2</v>
      </c>
    </row>
    <row r="51" spans="2:12" x14ac:dyDescent="0.35">
      <c r="B51" s="1" t="s">
        <v>125</v>
      </c>
      <c r="C51" s="1" t="s">
        <v>126</v>
      </c>
      <c r="D51" s="1" t="s">
        <v>127</v>
      </c>
      <c r="E51" s="3">
        <v>4</v>
      </c>
      <c r="F51" s="3">
        <f t="shared" si="6"/>
        <v>0.32</v>
      </c>
      <c r="G51" s="3">
        <f t="shared" ref="G51:G86" si="16">E51+F51</f>
        <v>4.32</v>
      </c>
      <c r="H51" s="3">
        <v>5</v>
      </c>
      <c r="I51" s="3">
        <f t="shared" si="13"/>
        <v>0.37037037037037035</v>
      </c>
      <c r="J51" s="8">
        <f t="shared" si="14"/>
        <v>5.0370370370370343E-2</v>
      </c>
      <c r="K51" s="11">
        <f t="shared" si="15"/>
        <v>0.62962962962962932</v>
      </c>
      <c r="L51" s="10">
        <f t="shared" si="5"/>
        <v>0.15740740740740733</v>
      </c>
    </row>
    <row r="52" spans="2:12" x14ac:dyDescent="0.35">
      <c r="B52" s="1" t="s">
        <v>67</v>
      </c>
      <c r="C52" s="1" t="s">
        <v>63</v>
      </c>
      <c r="D52" s="1" t="s">
        <v>64</v>
      </c>
      <c r="E52" s="3">
        <f>2.9*5</f>
        <v>14.5</v>
      </c>
      <c r="F52" s="3">
        <f t="shared" si="6"/>
        <v>1.1599999999999999</v>
      </c>
      <c r="G52" s="3">
        <f t="shared" si="16"/>
        <v>15.66</v>
      </c>
      <c r="H52" s="3">
        <v>19</v>
      </c>
      <c r="I52" s="3">
        <f t="shared" si="13"/>
        <v>1.4074074074074074</v>
      </c>
      <c r="J52" s="8">
        <f t="shared" si="14"/>
        <v>0.24740740740740752</v>
      </c>
      <c r="K52" s="11">
        <f t="shared" si="15"/>
        <v>3.0925925925925926</v>
      </c>
      <c r="L52" s="10">
        <f t="shared" si="5"/>
        <v>0.21328224776500637</v>
      </c>
    </row>
    <row r="53" spans="2:12" x14ac:dyDescent="0.35">
      <c r="B53" s="1" t="s">
        <v>106</v>
      </c>
      <c r="C53" s="1" t="s">
        <v>196</v>
      </c>
      <c r="D53" s="1" t="s">
        <v>101</v>
      </c>
      <c r="E53" s="3">
        <v>20</v>
      </c>
      <c r="F53" s="3">
        <f t="shared" si="6"/>
        <v>1.6</v>
      </c>
      <c r="G53" s="3">
        <f t="shared" si="16"/>
        <v>21.6</v>
      </c>
      <c r="H53" s="3">
        <v>25</v>
      </c>
      <c r="I53" s="3">
        <f t="shared" si="13"/>
        <v>1.8518518518518519</v>
      </c>
      <c r="J53" s="8">
        <f t="shared" si="14"/>
        <v>0.25185185185185177</v>
      </c>
      <c r="K53" s="11">
        <f t="shared" si="15"/>
        <v>3.148148148148147</v>
      </c>
      <c r="L53" s="10">
        <f t="shared" si="5"/>
        <v>0.15740740740740736</v>
      </c>
    </row>
    <row r="54" spans="2:12" x14ac:dyDescent="0.35">
      <c r="B54" s="1" t="s">
        <v>65</v>
      </c>
      <c r="C54" s="1" t="s">
        <v>66</v>
      </c>
      <c r="D54" s="1" t="s">
        <v>64</v>
      </c>
      <c r="E54" s="3">
        <f>128/60</f>
        <v>2.1333333333333333</v>
      </c>
      <c r="F54" s="3">
        <f t="shared" si="6"/>
        <v>0.17066666666666666</v>
      </c>
      <c r="G54" s="3">
        <f t="shared" si="16"/>
        <v>2.3039999999999998</v>
      </c>
      <c r="H54" s="3">
        <v>2.6</v>
      </c>
      <c r="I54" s="3">
        <f t="shared" si="13"/>
        <v>0.19259259259259259</v>
      </c>
      <c r="J54" s="8">
        <f t="shared" si="14"/>
        <v>2.1925925925925932E-2</v>
      </c>
      <c r="K54" s="11">
        <f t="shared" si="15"/>
        <v>0.27407407407407436</v>
      </c>
      <c r="L54" s="10">
        <f t="shared" si="5"/>
        <v>0.12847222222222235</v>
      </c>
    </row>
    <row r="55" spans="2:12" x14ac:dyDescent="0.35">
      <c r="B55" s="1" t="s">
        <v>128</v>
      </c>
      <c r="C55" s="1" t="s">
        <v>66</v>
      </c>
      <c r="D55" s="1" t="s">
        <v>127</v>
      </c>
      <c r="E55" s="3">
        <f>100/40</f>
        <v>2.5</v>
      </c>
      <c r="F55" s="3">
        <f t="shared" ref="F55:F90" si="17">E55*0.08</f>
        <v>0.2</v>
      </c>
      <c r="G55" s="3">
        <f t="shared" si="16"/>
        <v>2.7</v>
      </c>
      <c r="H55" s="3">
        <v>3</v>
      </c>
      <c r="I55" s="3">
        <f t="shared" si="13"/>
        <v>0.22222222222222221</v>
      </c>
      <c r="J55" s="8">
        <f t="shared" si="14"/>
        <v>2.2222222222222199E-2</v>
      </c>
      <c r="K55" s="11">
        <f t="shared" si="15"/>
        <v>0.27777777777777762</v>
      </c>
      <c r="L55" s="10">
        <f t="shared" si="5"/>
        <v>0.11111111111111105</v>
      </c>
    </row>
    <row r="56" spans="2:12" x14ac:dyDescent="0.35">
      <c r="B56" s="1" t="s">
        <v>22</v>
      </c>
      <c r="C56" s="1" t="s">
        <v>197</v>
      </c>
      <c r="D56" s="1" t="s">
        <v>189</v>
      </c>
      <c r="E56" s="3">
        <f>140/10</f>
        <v>14</v>
      </c>
      <c r="F56" s="3">
        <f t="shared" si="17"/>
        <v>1.1200000000000001</v>
      </c>
      <c r="G56" s="3">
        <f t="shared" si="16"/>
        <v>15.120000000000001</v>
      </c>
      <c r="H56" s="3">
        <v>19</v>
      </c>
      <c r="I56" s="3">
        <f t="shared" si="13"/>
        <v>1.4074074074074074</v>
      </c>
      <c r="J56" s="8">
        <f t="shared" si="14"/>
        <v>0.28740740740740733</v>
      </c>
      <c r="K56" s="11">
        <f t="shared" si="15"/>
        <v>3.5925925925925917</v>
      </c>
      <c r="L56" s="10">
        <f t="shared" si="5"/>
        <v>0.25661375661375657</v>
      </c>
    </row>
    <row r="57" spans="2:12" x14ac:dyDescent="0.35">
      <c r="B57" s="1" t="s">
        <v>104</v>
      </c>
      <c r="C57" s="1" t="s">
        <v>105</v>
      </c>
      <c r="D57" s="1" t="s">
        <v>101</v>
      </c>
      <c r="E57" s="3">
        <v>12</v>
      </c>
      <c r="F57" s="3">
        <f t="shared" si="17"/>
        <v>0.96</v>
      </c>
      <c r="G57" s="3">
        <f t="shared" si="16"/>
        <v>12.96</v>
      </c>
      <c r="H57" s="3">
        <v>16</v>
      </c>
      <c r="I57" s="3">
        <f t="shared" si="13"/>
        <v>1.1851851851851851</v>
      </c>
      <c r="J57" s="8">
        <f t="shared" si="14"/>
        <v>0.22518518518518515</v>
      </c>
      <c r="K57" s="11">
        <f t="shared" si="15"/>
        <v>2.814814814814814</v>
      </c>
      <c r="L57" s="10">
        <f t="shared" si="5"/>
        <v>0.23456790123456783</v>
      </c>
    </row>
    <row r="58" spans="2:12" x14ac:dyDescent="0.35">
      <c r="B58" s="1" t="s">
        <v>166</v>
      </c>
      <c r="C58" s="1" t="s">
        <v>167</v>
      </c>
      <c r="D58" s="1" t="s">
        <v>165</v>
      </c>
      <c r="E58" s="3">
        <f>42/6</f>
        <v>7</v>
      </c>
      <c r="F58" s="3">
        <f t="shared" si="17"/>
        <v>0.56000000000000005</v>
      </c>
      <c r="G58" s="3">
        <f t="shared" si="16"/>
        <v>7.5600000000000005</v>
      </c>
      <c r="H58" s="3">
        <v>9</v>
      </c>
      <c r="I58" s="3">
        <f t="shared" si="13"/>
        <v>0.66666666666666663</v>
      </c>
      <c r="J58" s="8">
        <f t="shared" si="14"/>
        <v>0.10666666666666658</v>
      </c>
      <c r="K58" s="11">
        <f t="shared" si="15"/>
        <v>1.333333333333333</v>
      </c>
      <c r="L58" s="10">
        <f t="shared" si="5"/>
        <v>0.19047619047619044</v>
      </c>
    </row>
    <row r="59" spans="2:12" x14ac:dyDescent="0.35">
      <c r="B59" s="1" t="s">
        <v>99</v>
      </c>
      <c r="C59" s="1" t="s">
        <v>100</v>
      </c>
      <c r="D59" s="1" t="s">
        <v>101</v>
      </c>
      <c r="E59" s="3">
        <v>13.5</v>
      </c>
      <c r="F59" s="3">
        <f t="shared" si="17"/>
        <v>1.08</v>
      </c>
      <c r="G59" s="3">
        <f t="shared" si="16"/>
        <v>14.58</v>
      </c>
      <c r="H59" s="3">
        <v>18</v>
      </c>
      <c r="I59" s="3">
        <f t="shared" si="13"/>
        <v>1.3333333333333333</v>
      </c>
      <c r="J59" s="8">
        <f t="shared" si="14"/>
        <v>0.25333333333333319</v>
      </c>
      <c r="K59" s="11">
        <f t="shared" si="15"/>
        <v>3.166666666666667</v>
      </c>
      <c r="L59" s="10">
        <f t="shared" si="5"/>
        <v>0.23456790123456792</v>
      </c>
    </row>
    <row r="60" spans="2:12" x14ac:dyDescent="0.35">
      <c r="B60" s="1" t="s">
        <v>147</v>
      </c>
      <c r="C60" s="1" t="s">
        <v>148</v>
      </c>
      <c r="D60" s="1" t="s">
        <v>136</v>
      </c>
      <c r="E60" s="3">
        <f>86/6</f>
        <v>14.333333333333334</v>
      </c>
      <c r="F60" s="3">
        <f t="shared" si="17"/>
        <v>1.1466666666666667</v>
      </c>
      <c r="G60" s="3">
        <f t="shared" si="16"/>
        <v>15.48</v>
      </c>
      <c r="H60" s="3">
        <v>18</v>
      </c>
      <c r="I60" s="3">
        <f t="shared" si="13"/>
        <v>1.3333333333333333</v>
      </c>
      <c r="J60" s="8">
        <f t="shared" si="14"/>
        <v>0.18666666666666654</v>
      </c>
      <c r="K60" s="11">
        <f t="shared" si="15"/>
        <v>2.333333333333333</v>
      </c>
      <c r="L60" s="10">
        <f t="shared" si="5"/>
        <v>0.16279069767441859</v>
      </c>
    </row>
    <row r="61" spans="2:12" x14ac:dyDescent="0.35">
      <c r="B61" s="1" t="s">
        <v>137</v>
      </c>
      <c r="C61" s="1" t="s">
        <v>146</v>
      </c>
      <c r="D61" s="1" t="s">
        <v>136</v>
      </c>
      <c r="E61" s="3">
        <f>41.5/6</f>
        <v>6.916666666666667</v>
      </c>
      <c r="F61" s="3">
        <f t="shared" si="17"/>
        <v>0.55333333333333334</v>
      </c>
      <c r="G61" s="3">
        <f t="shared" si="16"/>
        <v>7.4700000000000006</v>
      </c>
      <c r="H61" s="3">
        <v>9.5</v>
      </c>
      <c r="I61" s="3">
        <f t="shared" si="13"/>
        <v>0.70370370370370372</v>
      </c>
      <c r="J61" s="8">
        <f t="shared" si="14"/>
        <v>0.15037037037037038</v>
      </c>
      <c r="K61" s="11">
        <f t="shared" si="15"/>
        <v>1.8796296296296289</v>
      </c>
      <c r="L61" s="10">
        <f t="shared" si="5"/>
        <v>0.27175368139223549</v>
      </c>
    </row>
    <row r="62" spans="2:12" x14ac:dyDescent="0.35">
      <c r="B62" s="1" t="s">
        <v>145</v>
      </c>
      <c r="C62" s="1" t="s">
        <v>144</v>
      </c>
      <c r="D62" s="1" t="s">
        <v>136</v>
      </c>
      <c r="E62" s="3">
        <f>46/6</f>
        <v>7.666666666666667</v>
      </c>
      <c r="F62" s="3">
        <f t="shared" si="17"/>
        <v>0.6133333333333334</v>
      </c>
      <c r="G62" s="3">
        <f t="shared" si="16"/>
        <v>8.2800000000000011</v>
      </c>
      <c r="H62" s="3">
        <v>10</v>
      </c>
      <c r="I62" s="3">
        <f t="shared" si="13"/>
        <v>0.7407407407407407</v>
      </c>
      <c r="J62" s="8">
        <f t="shared" si="14"/>
        <v>0.1274074074074073</v>
      </c>
      <c r="K62" s="11">
        <f t="shared" si="15"/>
        <v>1.5925925925925917</v>
      </c>
      <c r="L62" s="10">
        <f t="shared" si="5"/>
        <v>0.20772946859903368</v>
      </c>
    </row>
    <row r="63" spans="2:12" x14ac:dyDescent="0.35">
      <c r="B63" s="1" t="s">
        <v>142</v>
      </c>
      <c r="C63" s="1" t="s">
        <v>143</v>
      </c>
      <c r="D63" s="1" t="s">
        <v>136</v>
      </c>
      <c r="E63" s="3">
        <f>42/6</f>
        <v>7</v>
      </c>
      <c r="F63" s="3">
        <f t="shared" si="17"/>
        <v>0.56000000000000005</v>
      </c>
      <c r="G63" s="3">
        <f t="shared" si="16"/>
        <v>7.5600000000000005</v>
      </c>
      <c r="H63" s="3">
        <v>9.5</v>
      </c>
      <c r="I63" s="3">
        <f t="shared" si="13"/>
        <v>0.70370370370370372</v>
      </c>
      <c r="J63" s="8">
        <f t="shared" si="14"/>
        <v>0.14370370370370367</v>
      </c>
      <c r="K63" s="11">
        <f t="shared" si="15"/>
        <v>1.7962962962962958</v>
      </c>
      <c r="L63" s="10">
        <f t="shared" si="5"/>
        <v>0.25661375661375657</v>
      </c>
    </row>
    <row r="64" spans="2:12" x14ac:dyDescent="0.35">
      <c r="B64" s="1" t="s">
        <v>174</v>
      </c>
      <c r="C64" s="1" t="s">
        <v>175</v>
      </c>
      <c r="D64" s="1" t="s">
        <v>176</v>
      </c>
      <c r="E64" s="3">
        <f>200*21/215</f>
        <v>19.534883720930232</v>
      </c>
      <c r="F64" s="3">
        <f t="shared" si="17"/>
        <v>1.5627906976744186</v>
      </c>
      <c r="G64" s="3">
        <f t="shared" si="16"/>
        <v>21.097674418604651</v>
      </c>
      <c r="H64" s="3">
        <v>26</v>
      </c>
      <c r="I64" s="3">
        <f t="shared" si="13"/>
        <v>1.9259259259259258</v>
      </c>
      <c r="J64" s="8">
        <f t="shared" si="14"/>
        <v>0.36313522825150724</v>
      </c>
      <c r="K64" s="11">
        <f t="shared" si="15"/>
        <v>4.5391903531438418</v>
      </c>
      <c r="L64" s="10">
        <f t="shared" si="5"/>
        <v>0.23236331569664906</v>
      </c>
    </row>
    <row r="65" spans="2:14" x14ac:dyDescent="0.35">
      <c r="B65" s="1" t="s">
        <v>82</v>
      </c>
      <c r="C65" s="1" t="s">
        <v>83</v>
      </c>
      <c r="D65" s="1" t="s">
        <v>84</v>
      </c>
      <c r="E65" s="3">
        <v>18</v>
      </c>
      <c r="F65" s="3">
        <f t="shared" si="17"/>
        <v>1.44</v>
      </c>
      <c r="G65" s="3">
        <f t="shared" si="16"/>
        <v>19.440000000000001</v>
      </c>
      <c r="H65" s="3">
        <v>23</v>
      </c>
      <c r="I65" s="3">
        <f t="shared" si="13"/>
        <v>1.7037037037037037</v>
      </c>
      <c r="J65" s="8">
        <f t="shared" si="14"/>
        <v>0.26370370370370377</v>
      </c>
      <c r="K65" s="11">
        <f t="shared" si="15"/>
        <v>3.2962962962962949</v>
      </c>
      <c r="L65" s="10">
        <f t="shared" si="5"/>
        <v>0.18312757201646082</v>
      </c>
    </row>
    <row r="66" spans="2:14" x14ac:dyDescent="0.35">
      <c r="B66" s="1" t="s">
        <v>61</v>
      </c>
      <c r="C66" s="1" t="s">
        <v>27</v>
      </c>
      <c r="D66" s="1" t="s">
        <v>60</v>
      </c>
      <c r="E66" s="3">
        <v>34.5</v>
      </c>
      <c r="F66" s="3">
        <f t="shared" si="17"/>
        <v>2.7600000000000002</v>
      </c>
      <c r="G66" s="3">
        <f t="shared" si="16"/>
        <v>37.26</v>
      </c>
      <c r="H66" s="3">
        <v>40</v>
      </c>
      <c r="I66" s="3">
        <f t="shared" si="13"/>
        <v>2.9629629629629628</v>
      </c>
      <c r="J66" s="8">
        <f t="shared" si="14"/>
        <v>0.20296296296296257</v>
      </c>
      <c r="K66" s="11">
        <f t="shared" si="15"/>
        <v>2.5370370370370394</v>
      </c>
      <c r="L66" s="10">
        <f t="shared" si="5"/>
        <v>7.3537305421363455E-2</v>
      </c>
    </row>
    <row r="67" spans="2:14" x14ac:dyDescent="0.35">
      <c r="B67" s="1" t="s">
        <v>225</v>
      </c>
      <c r="C67" s="1" t="s">
        <v>27</v>
      </c>
      <c r="D67" s="1" t="s">
        <v>60</v>
      </c>
      <c r="E67" s="3">
        <f>34.5/2</f>
        <v>17.25</v>
      </c>
      <c r="F67" s="3">
        <f t="shared" si="17"/>
        <v>1.3800000000000001</v>
      </c>
      <c r="G67" s="3">
        <f t="shared" ref="G67" si="18">E67+F67</f>
        <v>18.63</v>
      </c>
      <c r="H67" s="3">
        <v>21</v>
      </c>
      <c r="I67" s="3">
        <f t="shared" si="13"/>
        <v>1.5555555555555556</v>
      </c>
      <c r="J67" s="8">
        <f t="shared" ref="J67" si="19">I67-F67</f>
        <v>0.17555555555555546</v>
      </c>
      <c r="K67" s="11">
        <f t="shared" ref="K67" si="20">H67-G67-J67</f>
        <v>2.1944444444444455</v>
      </c>
      <c r="L67" s="10">
        <f t="shared" ref="L67" si="21">K67/E67</f>
        <v>0.12721417069243163</v>
      </c>
    </row>
    <row r="68" spans="2:14" x14ac:dyDescent="0.35">
      <c r="B68" s="1" t="s">
        <v>56</v>
      </c>
      <c r="C68" s="1" t="s">
        <v>198</v>
      </c>
      <c r="D68" s="1" t="s">
        <v>57</v>
      </c>
      <c r="E68" s="3">
        <v>20</v>
      </c>
      <c r="F68" s="3">
        <f t="shared" si="17"/>
        <v>1.6</v>
      </c>
      <c r="G68" s="3">
        <f t="shared" si="16"/>
        <v>21.6</v>
      </c>
      <c r="H68" s="3">
        <v>26</v>
      </c>
      <c r="I68" s="3">
        <f t="shared" si="13"/>
        <v>1.9259259259259258</v>
      </c>
      <c r="J68" s="8">
        <f t="shared" si="14"/>
        <v>0.32592592592592573</v>
      </c>
      <c r="K68" s="11">
        <f t="shared" si="15"/>
        <v>4.0740740740740726</v>
      </c>
      <c r="L68" s="10">
        <f t="shared" si="5"/>
        <v>0.20370370370370364</v>
      </c>
    </row>
    <row r="69" spans="2:14" x14ac:dyDescent="0.35">
      <c r="B69" s="1" t="s">
        <v>91</v>
      </c>
      <c r="C69" s="1" t="s">
        <v>92</v>
      </c>
      <c r="D69" s="1" t="s">
        <v>28</v>
      </c>
      <c r="E69" s="3">
        <v>29</v>
      </c>
      <c r="F69" s="3">
        <f t="shared" si="17"/>
        <v>2.3199999999999998</v>
      </c>
      <c r="G69" s="3">
        <f t="shared" si="16"/>
        <v>31.32</v>
      </c>
      <c r="H69" s="3">
        <v>34</v>
      </c>
      <c r="I69" s="3">
        <f t="shared" si="13"/>
        <v>2.5185185185185186</v>
      </c>
      <c r="J69" s="8">
        <f t="shared" si="14"/>
        <v>0.19851851851851876</v>
      </c>
      <c r="K69" s="11">
        <f t="shared" si="15"/>
        <v>2.481481481481481</v>
      </c>
      <c r="L69" s="10">
        <f t="shared" si="5"/>
        <v>8.5568326947637274E-2</v>
      </c>
    </row>
    <row r="70" spans="2:14" x14ac:dyDescent="0.35">
      <c r="B70" s="1" t="s">
        <v>70</v>
      </c>
      <c r="C70" s="1" t="s">
        <v>71</v>
      </c>
      <c r="D70" s="1" t="s">
        <v>64</v>
      </c>
      <c r="E70" s="3">
        <f>50/6</f>
        <v>8.3333333333333339</v>
      </c>
      <c r="F70" s="3">
        <f t="shared" si="17"/>
        <v>0.66666666666666674</v>
      </c>
      <c r="G70" s="3">
        <f t="shared" si="16"/>
        <v>9</v>
      </c>
      <c r="H70" s="3">
        <v>10.5</v>
      </c>
      <c r="I70" s="3">
        <f t="shared" si="13"/>
        <v>0.77777777777777779</v>
      </c>
      <c r="J70" s="8">
        <f t="shared" si="14"/>
        <v>0.11111111111111105</v>
      </c>
      <c r="K70" s="11">
        <f t="shared" si="15"/>
        <v>1.3888888888888888</v>
      </c>
      <c r="L70" s="10">
        <f t="shared" si="5"/>
        <v>0.16666666666666666</v>
      </c>
    </row>
    <row r="71" spans="2:14" x14ac:dyDescent="0.35">
      <c r="B71" s="1" t="s">
        <v>8</v>
      </c>
      <c r="C71" s="1" t="s">
        <v>199</v>
      </c>
      <c r="D71" s="1" t="s">
        <v>57</v>
      </c>
      <c r="E71" s="3">
        <v>52</v>
      </c>
      <c r="F71" s="3">
        <f t="shared" si="17"/>
        <v>4.16</v>
      </c>
      <c r="G71" s="3">
        <f t="shared" si="16"/>
        <v>56.16</v>
      </c>
      <c r="H71" s="3">
        <v>60</v>
      </c>
      <c r="I71" s="3">
        <f t="shared" si="13"/>
        <v>4.4444444444444446</v>
      </c>
      <c r="J71" s="8">
        <f t="shared" si="14"/>
        <v>0.2844444444444445</v>
      </c>
      <c r="K71" s="11">
        <f t="shared" si="15"/>
        <v>3.5555555555555589</v>
      </c>
      <c r="L71" s="10">
        <f t="shared" si="5"/>
        <v>6.8376068376068438E-2</v>
      </c>
    </row>
    <row r="72" spans="2:14" x14ac:dyDescent="0.35">
      <c r="B72" s="1" t="s">
        <v>234</v>
      </c>
      <c r="C72" s="1" t="s">
        <v>199</v>
      </c>
      <c r="D72" s="1" t="s">
        <v>57</v>
      </c>
      <c r="E72" s="3">
        <f>E71/48</f>
        <v>1.0833333333333333</v>
      </c>
      <c r="F72" s="3">
        <f t="shared" ref="F72" si="22">E72*0.08</f>
        <v>8.6666666666666656E-2</v>
      </c>
      <c r="G72" s="3">
        <f t="shared" ref="G72" si="23">E72+F72</f>
        <v>1.17</v>
      </c>
      <c r="H72" s="3">
        <v>1.35</v>
      </c>
      <c r="I72" s="3">
        <f t="shared" ref="I72" si="24">H72/108*8</f>
        <v>0.1</v>
      </c>
      <c r="J72" s="8">
        <f t="shared" ref="J72" si="25">I72-F72</f>
        <v>1.333333333333335E-2</v>
      </c>
      <c r="K72" s="11">
        <f t="shared" ref="K72" si="26">H72-G72-J72</f>
        <v>0.1666666666666668</v>
      </c>
      <c r="L72" s="10">
        <f t="shared" ref="L72" si="27">K72/E72</f>
        <v>0.15384615384615397</v>
      </c>
    </row>
    <row r="73" spans="2:14" x14ac:dyDescent="0.35">
      <c r="B73" s="1" t="s">
        <v>9</v>
      </c>
      <c r="C73" s="1" t="s">
        <v>200</v>
      </c>
      <c r="D73" s="1" t="s">
        <v>117</v>
      </c>
      <c r="E73" s="3">
        <f>49.5+4</f>
        <v>53.5</v>
      </c>
      <c r="F73" s="3">
        <f t="shared" si="17"/>
        <v>4.28</v>
      </c>
      <c r="G73" s="3">
        <f t="shared" si="16"/>
        <v>57.78</v>
      </c>
      <c r="H73" s="3">
        <v>60</v>
      </c>
      <c r="I73" s="3">
        <f t="shared" si="13"/>
        <v>4.4444444444444446</v>
      </c>
      <c r="J73" s="8">
        <f t="shared" si="14"/>
        <v>0.16444444444444439</v>
      </c>
      <c r="K73" s="11">
        <f t="shared" si="15"/>
        <v>2.0555555555555545</v>
      </c>
      <c r="L73" s="10">
        <f t="shared" si="5"/>
        <v>3.8421599169262702E-2</v>
      </c>
    </row>
    <row r="74" spans="2:14" x14ac:dyDescent="0.35">
      <c r="B74" s="1" t="s">
        <v>230</v>
      </c>
      <c r="C74" s="1" t="s">
        <v>200</v>
      </c>
      <c r="D74" s="1" t="s">
        <v>117</v>
      </c>
      <c r="E74" s="3">
        <f>51.5/48</f>
        <v>1.0729166666666667</v>
      </c>
      <c r="F74" s="3">
        <f t="shared" ref="F74" si="28">E74*0.08</f>
        <v>8.5833333333333345E-2</v>
      </c>
      <c r="G74" s="3">
        <f t="shared" ref="G74" si="29">E74+F74</f>
        <v>1.1587500000000002</v>
      </c>
      <c r="H74" s="3">
        <v>1.3</v>
      </c>
      <c r="I74" s="3">
        <f t="shared" ref="I74" si="30">H74/108*8</f>
        <v>9.6296296296296297E-2</v>
      </c>
      <c r="J74" s="8">
        <f t="shared" ref="J74" si="31">I74-F74</f>
        <v>1.0462962962962952E-2</v>
      </c>
      <c r="K74" s="11">
        <f t="shared" ref="K74" si="32">H74-G74-J74</f>
        <v>0.13078703703703692</v>
      </c>
      <c r="L74" s="10">
        <f t="shared" ref="L74" si="33">K74/E74</f>
        <v>0.12189859762675286</v>
      </c>
      <c r="N74" s="2">
        <f>K74*48</f>
        <v>6.2777777777777724</v>
      </c>
    </row>
    <row r="75" spans="2:14" x14ac:dyDescent="0.35">
      <c r="B75" s="1" t="s">
        <v>10</v>
      </c>
      <c r="C75" s="1" t="s">
        <v>201</v>
      </c>
      <c r="D75" s="1" t="s">
        <v>117</v>
      </c>
      <c r="E75" s="3">
        <f>39+4</f>
        <v>43</v>
      </c>
      <c r="F75" s="3">
        <f t="shared" si="17"/>
        <v>3.44</v>
      </c>
      <c r="G75" s="3">
        <f t="shared" si="16"/>
        <v>46.44</v>
      </c>
      <c r="H75" s="3">
        <v>50</v>
      </c>
      <c r="I75" s="3">
        <f t="shared" ref="I75:I107" si="34">H75/108*8</f>
        <v>3.7037037037037037</v>
      </c>
      <c r="J75" s="8">
        <f t="shared" ref="J75:J107" si="35">I75-F75</f>
        <v>0.26370370370370377</v>
      </c>
      <c r="K75" s="11">
        <f t="shared" ref="K75:K107" si="36">H75-G75-J75</f>
        <v>3.2962962962962985</v>
      </c>
      <c r="L75" s="10">
        <f t="shared" si="5"/>
        <v>7.6658053402239495E-2</v>
      </c>
    </row>
    <row r="76" spans="2:14" x14ac:dyDescent="0.35">
      <c r="B76" s="1" t="s">
        <v>231</v>
      </c>
      <c r="C76" s="1" t="s">
        <v>201</v>
      </c>
      <c r="D76" s="1" t="s">
        <v>117</v>
      </c>
      <c r="E76" s="3">
        <f>41/48</f>
        <v>0.85416666666666663</v>
      </c>
      <c r="F76" s="3">
        <f t="shared" ref="F76" si="37">E76*0.08</f>
        <v>6.8333333333333329E-2</v>
      </c>
      <c r="G76" s="3">
        <f t="shared" ref="G76" si="38">E76+F76</f>
        <v>0.92249999999999999</v>
      </c>
      <c r="H76" s="3">
        <v>1.1000000000000001</v>
      </c>
      <c r="I76" s="3">
        <f t="shared" ref="I76" si="39">H76/108*8</f>
        <v>8.1481481481481488E-2</v>
      </c>
      <c r="J76" s="8">
        <f t="shared" ref="J76" si="40">I76-F76</f>
        <v>1.3148148148148159E-2</v>
      </c>
      <c r="K76" s="11">
        <f t="shared" ref="K76" si="41">H76-G76-J76</f>
        <v>0.16435185185185194</v>
      </c>
      <c r="L76" s="10">
        <f t="shared" ref="L76" si="42">K76/E76</f>
        <v>0.1924119241192413</v>
      </c>
      <c r="N76" s="2">
        <f>K76*48</f>
        <v>7.8888888888888928</v>
      </c>
    </row>
    <row r="77" spans="2:14" x14ac:dyDescent="0.35">
      <c r="B77" s="1" t="s">
        <v>58</v>
      </c>
      <c r="C77" s="1" t="s">
        <v>63</v>
      </c>
      <c r="D77" s="1" t="s">
        <v>57</v>
      </c>
      <c r="E77" s="3">
        <v>21</v>
      </c>
      <c r="F77" s="3">
        <f t="shared" si="17"/>
        <v>1.68</v>
      </c>
      <c r="G77" s="3">
        <f t="shared" si="16"/>
        <v>22.68</v>
      </c>
      <c r="H77" s="3">
        <v>32</v>
      </c>
      <c r="I77" s="3">
        <f t="shared" si="34"/>
        <v>2.3703703703703702</v>
      </c>
      <c r="J77" s="8">
        <f t="shared" si="35"/>
        <v>0.6903703703703703</v>
      </c>
      <c r="K77" s="11">
        <f t="shared" si="36"/>
        <v>8.6296296296296298</v>
      </c>
      <c r="L77" s="10">
        <f t="shared" ref="L77:L140" si="43">K77/E77</f>
        <v>0.41093474426807763</v>
      </c>
    </row>
    <row r="78" spans="2:14" x14ac:dyDescent="0.35">
      <c r="B78" s="1" t="s">
        <v>46</v>
      </c>
      <c r="C78" s="1" t="s">
        <v>202</v>
      </c>
      <c r="D78" s="1" t="s">
        <v>47</v>
      </c>
      <c r="E78" s="3">
        <v>35.799999999999997</v>
      </c>
      <c r="F78" s="3">
        <f t="shared" si="17"/>
        <v>2.8639999999999999</v>
      </c>
      <c r="G78" s="3">
        <f t="shared" si="16"/>
        <v>38.663999999999994</v>
      </c>
      <c r="H78" s="3">
        <v>42</v>
      </c>
      <c r="I78" s="3">
        <f t="shared" si="34"/>
        <v>3.1111111111111112</v>
      </c>
      <c r="J78" s="8">
        <f t="shared" si="35"/>
        <v>0.24711111111111128</v>
      </c>
      <c r="K78" s="11">
        <f t="shared" si="36"/>
        <v>3.0888888888888943</v>
      </c>
      <c r="L78" s="10">
        <f t="shared" si="43"/>
        <v>8.6281812538795938E-2</v>
      </c>
    </row>
    <row r="79" spans="2:14" x14ac:dyDescent="0.35">
      <c r="B79" s="1" t="s">
        <v>48</v>
      </c>
      <c r="C79" s="1" t="s">
        <v>202</v>
      </c>
      <c r="D79" s="1" t="s">
        <v>47</v>
      </c>
      <c r="E79" s="3">
        <v>21.5</v>
      </c>
      <c r="F79" s="3">
        <f t="shared" si="17"/>
        <v>1.72</v>
      </c>
      <c r="G79" s="3">
        <f t="shared" si="16"/>
        <v>23.22</v>
      </c>
      <c r="H79" s="3">
        <v>25</v>
      </c>
      <c r="I79" s="3">
        <f t="shared" si="34"/>
        <v>1.8518518518518519</v>
      </c>
      <c r="J79" s="8">
        <f t="shared" si="35"/>
        <v>0.13185185185185189</v>
      </c>
      <c r="K79" s="11">
        <f t="shared" si="36"/>
        <v>1.6481481481481493</v>
      </c>
      <c r="L79" s="10">
        <f t="shared" si="43"/>
        <v>7.6658053402239495E-2</v>
      </c>
    </row>
    <row r="80" spans="2:14" x14ac:dyDescent="0.35">
      <c r="B80" s="1" t="s">
        <v>118</v>
      </c>
      <c r="C80" s="1" t="s">
        <v>119</v>
      </c>
      <c r="D80" s="1" t="s">
        <v>120</v>
      </c>
      <c r="E80" s="3">
        <f>3450/113</f>
        <v>30.530973451327434</v>
      </c>
      <c r="F80" s="3">
        <f t="shared" si="17"/>
        <v>2.4424778761061949</v>
      </c>
      <c r="G80" s="3">
        <f t="shared" si="16"/>
        <v>32.973451327433629</v>
      </c>
      <c r="H80" s="3">
        <v>38</v>
      </c>
      <c r="I80" s="3">
        <f t="shared" si="34"/>
        <v>2.8148148148148149</v>
      </c>
      <c r="J80" s="8">
        <f t="shared" si="35"/>
        <v>0.37233693870861995</v>
      </c>
      <c r="K80" s="11">
        <f t="shared" si="36"/>
        <v>4.6542117338577507</v>
      </c>
      <c r="L80" s="10">
        <f t="shared" si="43"/>
        <v>0.15244229736983358</v>
      </c>
    </row>
    <row r="81" spans="2:14" x14ac:dyDescent="0.35">
      <c r="B81" s="1" t="s">
        <v>140</v>
      </c>
      <c r="C81" s="1" t="s">
        <v>141</v>
      </c>
      <c r="D81" s="1" t="s">
        <v>136</v>
      </c>
      <c r="E81" s="3">
        <f>6.5/6</f>
        <v>1.0833333333333333</v>
      </c>
      <c r="F81" s="3">
        <f t="shared" si="17"/>
        <v>8.6666666666666656E-2</v>
      </c>
      <c r="G81" s="3">
        <f t="shared" si="16"/>
        <v>1.17</v>
      </c>
      <c r="H81" s="3">
        <v>1.5</v>
      </c>
      <c r="I81" s="3">
        <f t="shared" si="34"/>
        <v>0.1111111111111111</v>
      </c>
      <c r="J81" s="8">
        <f t="shared" si="35"/>
        <v>2.4444444444444449E-2</v>
      </c>
      <c r="K81" s="11">
        <f t="shared" si="36"/>
        <v>0.30555555555555564</v>
      </c>
      <c r="L81" s="10">
        <f t="shared" si="43"/>
        <v>0.28205128205128216</v>
      </c>
    </row>
    <row r="82" spans="2:14" x14ac:dyDescent="0.35">
      <c r="B82" s="1" t="s">
        <v>59</v>
      </c>
      <c r="C82" s="1" t="s">
        <v>45</v>
      </c>
      <c r="D82" s="1" t="s">
        <v>60</v>
      </c>
      <c r="E82" s="3">
        <v>27</v>
      </c>
      <c r="F82" s="3">
        <f t="shared" si="17"/>
        <v>2.16</v>
      </c>
      <c r="G82" s="3">
        <f t="shared" si="16"/>
        <v>29.16</v>
      </c>
      <c r="H82" s="3">
        <v>34</v>
      </c>
      <c r="I82" s="3">
        <f t="shared" si="34"/>
        <v>2.5185185185185186</v>
      </c>
      <c r="J82" s="8">
        <f t="shared" si="35"/>
        <v>0.35851851851851846</v>
      </c>
      <c r="K82" s="11">
        <f t="shared" si="36"/>
        <v>4.481481481481481</v>
      </c>
      <c r="L82" s="10">
        <f t="shared" si="43"/>
        <v>0.16598079561042522</v>
      </c>
    </row>
    <row r="83" spans="2:14" x14ac:dyDescent="0.35">
      <c r="B83" s="1" t="s">
        <v>23</v>
      </c>
      <c r="C83" s="1" t="s">
        <v>86</v>
      </c>
      <c r="D83" s="1" t="s">
        <v>189</v>
      </c>
      <c r="E83" s="3">
        <f>12</f>
        <v>12</v>
      </c>
      <c r="F83" s="3">
        <f t="shared" si="17"/>
        <v>0.96</v>
      </c>
      <c r="G83" s="3">
        <f t="shared" si="16"/>
        <v>12.96</v>
      </c>
      <c r="H83" s="3">
        <v>16.5</v>
      </c>
      <c r="I83" s="3">
        <f t="shared" si="34"/>
        <v>1.2222222222222223</v>
      </c>
      <c r="J83" s="8">
        <f t="shared" si="35"/>
        <v>0.26222222222222236</v>
      </c>
      <c r="K83" s="11">
        <f t="shared" si="36"/>
        <v>3.2777777777777768</v>
      </c>
      <c r="L83" s="10">
        <f t="shared" si="43"/>
        <v>0.27314814814814808</v>
      </c>
    </row>
    <row r="84" spans="2:14" x14ac:dyDescent="0.35">
      <c r="B84" s="1" t="s">
        <v>85</v>
      </c>
      <c r="C84" s="1" t="s">
        <v>86</v>
      </c>
      <c r="D84" s="1" t="s">
        <v>87</v>
      </c>
      <c r="E84" s="3">
        <f>59.5/5</f>
        <v>11.9</v>
      </c>
      <c r="F84" s="3">
        <f t="shared" si="17"/>
        <v>0.95200000000000007</v>
      </c>
      <c r="G84" s="3">
        <f t="shared" si="16"/>
        <v>12.852</v>
      </c>
      <c r="H84" s="3">
        <v>15</v>
      </c>
      <c r="I84" s="3">
        <f t="shared" si="34"/>
        <v>1.1111111111111112</v>
      </c>
      <c r="J84" s="8">
        <f t="shared" si="35"/>
        <v>0.15911111111111109</v>
      </c>
      <c r="K84" s="11">
        <f t="shared" si="36"/>
        <v>1.9888888888888885</v>
      </c>
      <c r="L84" s="10">
        <f t="shared" si="43"/>
        <v>0.16713352007469651</v>
      </c>
    </row>
    <row r="85" spans="2:14" x14ac:dyDescent="0.35">
      <c r="B85" s="1" t="s">
        <v>24</v>
      </c>
      <c r="C85" s="1" t="s">
        <v>203</v>
      </c>
      <c r="D85" s="1" t="s">
        <v>189</v>
      </c>
      <c r="E85" s="3">
        <v>12</v>
      </c>
      <c r="F85" s="3">
        <f t="shared" si="17"/>
        <v>0.96</v>
      </c>
      <c r="G85" s="3">
        <f t="shared" si="16"/>
        <v>12.96</v>
      </c>
      <c r="H85" s="3">
        <v>16.5</v>
      </c>
      <c r="I85" s="3">
        <f t="shared" si="34"/>
        <v>1.2222222222222223</v>
      </c>
      <c r="J85" s="8">
        <f t="shared" si="35"/>
        <v>0.26222222222222236</v>
      </c>
      <c r="K85" s="11">
        <f t="shared" si="36"/>
        <v>3.2777777777777768</v>
      </c>
      <c r="L85" s="10">
        <f t="shared" si="43"/>
        <v>0.27314814814814808</v>
      </c>
    </row>
    <row r="86" spans="2:14" x14ac:dyDescent="0.35">
      <c r="B86" s="1" t="s">
        <v>17</v>
      </c>
      <c r="C86" s="1" t="s">
        <v>204</v>
      </c>
      <c r="D86" s="1" t="s">
        <v>205</v>
      </c>
      <c r="E86" s="3">
        <v>24.5</v>
      </c>
      <c r="F86" s="3">
        <f t="shared" si="17"/>
        <v>1.96</v>
      </c>
      <c r="G86" s="3">
        <f t="shared" si="16"/>
        <v>26.46</v>
      </c>
      <c r="H86" s="3">
        <v>30.5</v>
      </c>
      <c r="I86" s="3">
        <f t="shared" si="34"/>
        <v>2.2592592592592591</v>
      </c>
      <c r="J86" s="8">
        <f t="shared" si="35"/>
        <v>0.29925925925925911</v>
      </c>
      <c r="K86" s="11">
        <f t="shared" si="36"/>
        <v>3.74074074074074</v>
      </c>
      <c r="L86" s="10">
        <f t="shared" si="43"/>
        <v>0.15268329554043836</v>
      </c>
    </row>
    <row r="87" spans="2:14" x14ac:dyDescent="0.35">
      <c r="B87" s="1" t="s">
        <v>75</v>
      </c>
      <c r="C87" s="1" t="s">
        <v>76</v>
      </c>
      <c r="D87" s="1" t="s">
        <v>74</v>
      </c>
      <c r="E87" s="3">
        <v>31</v>
      </c>
      <c r="F87" s="3">
        <f t="shared" si="17"/>
        <v>2.48</v>
      </c>
      <c r="G87" s="3">
        <f t="shared" ref="G87:G110" si="44">E87+F87</f>
        <v>33.479999999999997</v>
      </c>
      <c r="H87" s="3">
        <v>37</v>
      </c>
      <c r="I87" s="3">
        <f t="shared" si="34"/>
        <v>2.7407407407407409</v>
      </c>
      <c r="J87" s="8">
        <f t="shared" si="35"/>
        <v>0.26074074074074094</v>
      </c>
      <c r="K87" s="11">
        <f t="shared" si="36"/>
        <v>3.2592592592592622</v>
      </c>
      <c r="L87" s="10">
        <f t="shared" si="43"/>
        <v>0.1051373954599762</v>
      </c>
    </row>
    <row r="88" spans="2:14" x14ac:dyDescent="0.35">
      <c r="B88" s="1" t="s">
        <v>77</v>
      </c>
      <c r="C88" s="1" t="s">
        <v>78</v>
      </c>
      <c r="D88" s="1" t="s">
        <v>74</v>
      </c>
      <c r="E88" s="3">
        <v>28</v>
      </c>
      <c r="F88" s="3">
        <f t="shared" si="17"/>
        <v>2.2400000000000002</v>
      </c>
      <c r="G88" s="3">
        <f t="shared" si="44"/>
        <v>30.240000000000002</v>
      </c>
      <c r="H88" s="3">
        <v>32</v>
      </c>
      <c r="I88" s="3">
        <f t="shared" si="34"/>
        <v>2.3703703703703702</v>
      </c>
      <c r="J88" s="8">
        <f t="shared" si="35"/>
        <v>0.13037037037037003</v>
      </c>
      <c r="K88" s="11">
        <f t="shared" si="36"/>
        <v>1.629629629629628</v>
      </c>
      <c r="L88" s="10">
        <f t="shared" si="43"/>
        <v>5.8201058201058142E-2</v>
      </c>
    </row>
    <row r="89" spans="2:14" x14ac:dyDescent="0.35">
      <c r="B89" s="1" t="s">
        <v>18</v>
      </c>
      <c r="C89" s="1" t="s">
        <v>206</v>
      </c>
      <c r="D89" s="1" t="s">
        <v>189</v>
      </c>
      <c r="E89" s="3">
        <v>29</v>
      </c>
      <c r="F89" s="3">
        <f t="shared" si="17"/>
        <v>2.3199999999999998</v>
      </c>
      <c r="G89" s="3">
        <f t="shared" si="44"/>
        <v>31.32</v>
      </c>
      <c r="H89" s="3">
        <v>34</v>
      </c>
      <c r="I89" s="3">
        <f t="shared" si="34"/>
        <v>2.5185185185185186</v>
      </c>
      <c r="J89" s="8">
        <f t="shared" si="35"/>
        <v>0.19851851851851876</v>
      </c>
      <c r="K89" s="11">
        <f t="shared" si="36"/>
        <v>2.481481481481481</v>
      </c>
      <c r="L89" s="10">
        <f t="shared" si="43"/>
        <v>8.5568326947637274E-2</v>
      </c>
    </row>
    <row r="90" spans="2:14" x14ac:dyDescent="0.35">
      <c r="B90" s="1" t="s">
        <v>21</v>
      </c>
      <c r="C90" s="1" t="s">
        <v>207</v>
      </c>
      <c r="D90" s="1" t="s">
        <v>189</v>
      </c>
      <c r="E90" s="3">
        <v>40</v>
      </c>
      <c r="F90" s="3">
        <f t="shared" si="17"/>
        <v>3.2</v>
      </c>
      <c r="G90" s="3">
        <f t="shared" si="44"/>
        <v>43.2</v>
      </c>
      <c r="H90" s="3">
        <v>48</v>
      </c>
      <c r="I90" s="3">
        <f t="shared" si="34"/>
        <v>3.5555555555555554</v>
      </c>
      <c r="J90" s="8">
        <f t="shared" si="35"/>
        <v>0.35555555555555518</v>
      </c>
      <c r="K90" s="11">
        <f t="shared" si="36"/>
        <v>4.444444444444442</v>
      </c>
      <c r="L90" s="10">
        <f t="shared" si="43"/>
        <v>0.11111111111111105</v>
      </c>
    </row>
    <row r="91" spans="2:14" x14ac:dyDescent="0.35">
      <c r="B91" s="1" t="s">
        <v>16</v>
      </c>
      <c r="C91" s="1" t="s">
        <v>207</v>
      </c>
      <c r="D91" s="1" t="s">
        <v>189</v>
      </c>
      <c r="E91" s="3">
        <f>40/50</f>
        <v>0.8</v>
      </c>
      <c r="F91" s="3">
        <f t="shared" ref="F91:F110" si="45">E91*0.08</f>
        <v>6.4000000000000001E-2</v>
      </c>
      <c r="G91" s="3">
        <f t="shared" si="44"/>
        <v>0.8640000000000001</v>
      </c>
      <c r="H91" s="3">
        <v>1.1000000000000001</v>
      </c>
      <c r="I91" s="3">
        <f t="shared" si="34"/>
        <v>8.1481481481481488E-2</v>
      </c>
      <c r="J91" s="8">
        <f t="shared" si="35"/>
        <v>1.7481481481481487E-2</v>
      </c>
      <c r="K91" s="11">
        <f t="shared" si="36"/>
        <v>0.2185185185185185</v>
      </c>
      <c r="L91" s="10">
        <f t="shared" si="43"/>
        <v>0.27314814814814808</v>
      </c>
      <c r="N91" s="2">
        <f>K91*50</f>
        <v>10.925925925925926</v>
      </c>
    </row>
    <row r="92" spans="2:14" x14ac:dyDescent="0.35">
      <c r="B92" s="1" t="s">
        <v>43</v>
      </c>
      <c r="C92" s="1" t="s">
        <v>79</v>
      </c>
      <c r="D92" s="1" t="s">
        <v>80</v>
      </c>
      <c r="E92" s="3">
        <v>1.6</v>
      </c>
      <c r="F92" s="3">
        <f t="shared" si="45"/>
        <v>0.128</v>
      </c>
      <c r="G92" s="3">
        <f t="shared" si="44"/>
        <v>1.7280000000000002</v>
      </c>
      <c r="H92" s="3">
        <v>2.5</v>
      </c>
      <c r="I92" s="3">
        <f t="shared" si="34"/>
        <v>0.18518518518518517</v>
      </c>
      <c r="J92" s="8">
        <f t="shared" si="35"/>
        <v>5.7185185185185172E-2</v>
      </c>
      <c r="K92" s="11">
        <f t="shared" si="36"/>
        <v>0.71481481481481457</v>
      </c>
      <c r="L92" s="10">
        <f t="shared" si="43"/>
        <v>0.44675925925925908</v>
      </c>
    </row>
    <row r="93" spans="2:14" x14ac:dyDescent="0.35">
      <c r="B93" s="1" t="s">
        <v>44</v>
      </c>
      <c r="C93" s="1" t="s">
        <v>208</v>
      </c>
      <c r="D93" s="1" t="s">
        <v>38</v>
      </c>
      <c r="E93" s="3">
        <f>120/27</f>
        <v>4.4444444444444446</v>
      </c>
      <c r="F93" s="3">
        <f t="shared" si="45"/>
        <v>0.35555555555555557</v>
      </c>
      <c r="G93" s="3">
        <f t="shared" si="44"/>
        <v>4.8</v>
      </c>
      <c r="H93" s="3">
        <v>5.2</v>
      </c>
      <c r="I93" s="3">
        <f t="shared" si="34"/>
        <v>0.38518518518518519</v>
      </c>
      <c r="J93" s="8">
        <f t="shared" si="35"/>
        <v>2.9629629629629617E-2</v>
      </c>
      <c r="K93" s="11">
        <f t="shared" si="36"/>
        <v>0.37037037037037074</v>
      </c>
      <c r="L93" s="10">
        <f t="shared" si="43"/>
        <v>8.3333333333333412E-2</v>
      </c>
    </row>
    <row r="94" spans="2:14" x14ac:dyDescent="0.35">
      <c r="B94" s="1" t="s">
        <v>81</v>
      </c>
      <c r="C94" s="1" t="s">
        <v>209</v>
      </c>
      <c r="D94" s="1" t="s">
        <v>80</v>
      </c>
      <c r="E94" s="3">
        <v>2.4</v>
      </c>
      <c r="F94" s="3">
        <f t="shared" si="45"/>
        <v>0.192</v>
      </c>
      <c r="G94" s="3">
        <f t="shared" si="44"/>
        <v>2.5920000000000001</v>
      </c>
      <c r="H94" s="3">
        <v>3</v>
      </c>
      <c r="I94" s="3">
        <f t="shared" si="34"/>
        <v>0.22222222222222221</v>
      </c>
      <c r="J94" s="8">
        <f t="shared" si="35"/>
        <v>3.0222222222222206E-2</v>
      </c>
      <c r="K94" s="11">
        <f t="shared" si="36"/>
        <v>0.37777777777777771</v>
      </c>
      <c r="L94" s="10">
        <f t="shared" si="43"/>
        <v>0.15740740740740738</v>
      </c>
    </row>
    <row r="95" spans="2:14" x14ac:dyDescent="0.35">
      <c r="B95" s="1" t="s">
        <v>93</v>
      </c>
      <c r="C95" s="1" t="s">
        <v>94</v>
      </c>
      <c r="D95" s="1" t="s">
        <v>95</v>
      </c>
      <c r="E95" s="3">
        <v>1.1000000000000001</v>
      </c>
      <c r="F95" s="3">
        <f t="shared" si="45"/>
        <v>8.8000000000000009E-2</v>
      </c>
      <c r="G95" s="3">
        <f t="shared" si="44"/>
        <v>1.1880000000000002</v>
      </c>
      <c r="H95" s="3">
        <v>1.8</v>
      </c>
      <c r="I95" s="3">
        <f t="shared" si="34"/>
        <v>0.13333333333333333</v>
      </c>
      <c r="J95" s="8">
        <f t="shared" si="35"/>
        <v>4.5333333333333323E-2</v>
      </c>
      <c r="K95" s="11">
        <f t="shared" si="36"/>
        <v>0.56666666666666654</v>
      </c>
      <c r="L95" s="10">
        <f t="shared" si="43"/>
        <v>0.51515151515151503</v>
      </c>
    </row>
    <row r="96" spans="2:14" x14ac:dyDescent="0.35">
      <c r="B96" s="1" t="s">
        <v>96</v>
      </c>
      <c r="C96" s="1" t="s">
        <v>97</v>
      </c>
      <c r="D96" s="1" t="s">
        <v>95</v>
      </c>
      <c r="E96" s="3">
        <v>2.2000000000000002</v>
      </c>
      <c r="F96" s="3">
        <f t="shared" si="45"/>
        <v>0.17600000000000002</v>
      </c>
      <c r="G96" s="3">
        <f t="shared" si="44"/>
        <v>2.3760000000000003</v>
      </c>
      <c r="H96" s="3">
        <v>2.5</v>
      </c>
      <c r="I96" s="3">
        <f t="shared" si="34"/>
        <v>0.18518518518518517</v>
      </c>
      <c r="J96" s="8">
        <f t="shared" si="35"/>
        <v>9.1851851851851574E-3</v>
      </c>
      <c r="K96" s="11">
        <f t="shared" si="36"/>
        <v>0.11481481481481451</v>
      </c>
      <c r="L96" s="10">
        <f t="shared" si="43"/>
        <v>5.2188552188552048E-2</v>
      </c>
    </row>
    <row r="97" spans="2:12" x14ac:dyDescent="0.35">
      <c r="B97" s="1" t="s">
        <v>224</v>
      </c>
      <c r="C97" s="1" t="s">
        <v>177</v>
      </c>
      <c r="D97" s="1" t="s">
        <v>178</v>
      </c>
      <c r="E97" s="3">
        <v>0.45</v>
      </c>
      <c r="F97" s="3">
        <f t="shared" si="45"/>
        <v>3.6000000000000004E-2</v>
      </c>
      <c r="G97" s="3">
        <f t="shared" si="44"/>
        <v>0.48599999999999999</v>
      </c>
      <c r="H97" s="3">
        <v>0.5</v>
      </c>
      <c r="I97" s="3">
        <f t="shared" si="34"/>
        <v>3.7037037037037035E-2</v>
      </c>
      <c r="J97" s="8">
        <f t="shared" si="35"/>
        <v>1.0370370370370308E-3</v>
      </c>
      <c r="K97" s="11">
        <f t="shared" si="36"/>
        <v>1.2962962962962982E-2</v>
      </c>
      <c r="L97" s="10">
        <f t="shared" si="43"/>
        <v>2.880658436213996E-2</v>
      </c>
    </row>
    <row r="98" spans="2:12" x14ac:dyDescent="0.35">
      <c r="B98" s="1" t="s">
        <v>49</v>
      </c>
      <c r="C98" s="1" t="s">
        <v>210</v>
      </c>
      <c r="D98" s="1" t="s">
        <v>50</v>
      </c>
      <c r="E98" s="3">
        <v>1.84</v>
      </c>
      <c r="F98" s="3">
        <f t="shared" si="45"/>
        <v>0.1472</v>
      </c>
      <c r="G98" s="3">
        <f t="shared" si="44"/>
        <v>1.9872000000000001</v>
      </c>
      <c r="H98" s="3">
        <v>2.5</v>
      </c>
      <c r="I98" s="3">
        <f t="shared" si="34"/>
        <v>0.18518518518518517</v>
      </c>
      <c r="J98" s="8">
        <f t="shared" si="35"/>
        <v>3.7985185185185177E-2</v>
      </c>
      <c r="K98" s="11">
        <f t="shared" si="36"/>
        <v>0.47481481481481475</v>
      </c>
      <c r="L98" s="10">
        <f t="shared" si="43"/>
        <v>0.25805152979066015</v>
      </c>
    </row>
    <row r="99" spans="2:12" x14ac:dyDescent="0.35">
      <c r="B99" s="1" t="s">
        <v>51</v>
      </c>
      <c r="C99" s="1" t="s">
        <v>190</v>
      </c>
      <c r="D99" s="1" t="s">
        <v>50</v>
      </c>
      <c r="E99" s="3">
        <v>1.84</v>
      </c>
      <c r="F99" s="3">
        <f t="shared" si="45"/>
        <v>0.1472</v>
      </c>
      <c r="G99" s="3">
        <f t="shared" si="44"/>
        <v>1.9872000000000001</v>
      </c>
      <c r="H99" s="3">
        <v>2.5</v>
      </c>
      <c r="I99" s="3">
        <f t="shared" si="34"/>
        <v>0.18518518518518517</v>
      </c>
      <c r="J99" s="8">
        <f t="shared" si="35"/>
        <v>3.7985185185185177E-2</v>
      </c>
      <c r="K99" s="11">
        <f t="shared" si="36"/>
        <v>0.47481481481481475</v>
      </c>
      <c r="L99" s="10">
        <f t="shared" si="43"/>
        <v>0.25805152979066015</v>
      </c>
    </row>
    <row r="100" spans="2:12" x14ac:dyDescent="0.35">
      <c r="B100" s="1" t="s">
        <v>211</v>
      </c>
      <c r="C100" s="1" t="s">
        <v>25</v>
      </c>
      <c r="D100" s="1" t="s">
        <v>28</v>
      </c>
      <c r="E100" s="3">
        <v>16</v>
      </c>
      <c r="F100" s="3">
        <f t="shared" si="45"/>
        <v>1.28</v>
      </c>
      <c r="G100" s="3">
        <f t="shared" si="44"/>
        <v>17.28</v>
      </c>
      <c r="H100" s="3">
        <v>21</v>
      </c>
      <c r="I100" s="3">
        <f t="shared" si="34"/>
        <v>1.5555555555555556</v>
      </c>
      <c r="J100" s="8">
        <f t="shared" si="35"/>
        <v>0.27555555555555555</v>
      </c>
      <c r="K100" s="11">
        <f t="shared" si="36"/>
        <v>3.4444444444444433</v>
      </c>
      <c r="L100" s="10">
        <f t="shared" si="43"/>
        <v>0.21527777777777771</v>
      </c>
    </row>
    <row r="101" spans="2:12" x14ac:dyDescent="0.35">
      <c r="B101" s="1" t="s">
        <v>212</v>
      </c>
      <c r="C101" s="1" t="s">
        <v>26</v>
      </c>
      <c r="D101" s="1" t="s">
        <v>28</v>
      </c>
      <c r="E101" s="3">
        <v>16</v>
      </c>
      <c r="F101" s="3">
        <f t="shared" si="45"/>
        <v>1.28</v>
      </c>
      <c r="G101" s="3">
        <f t="shared" si="44"/>
        <v>17.28</v>
      </c>
      <c r="H101" s="3">
        <v>21</v>
      </c>
      <c r="I101" s="3">
        <f t="shared" si="34"/>
        <v>1.5555555555555556</v>
      </c>
      <c r="J101" s="8">
        <f t="shared" si="35"/>
        <v>0.27555555555555555</v>
      </c>
      <c r="K101" s="11">
        <f t="shared" si="36"/>
        <v>3.4444444444444433</v>
      </c>
      <c r="L101" s="10">
        <f t="shared" si="43"/>
        <v>0.21527777777777771</v>
      </c>
    </row>
    <row r="102" spans="2:12" x14ac:dyDescent="0.35">
      <c r="B102" s="1"/>
      <c r="C102" s="1" t="s">
        <v>27</v>
      </c>
      <c r="D102" s="1" t="s">
        <v>28</v>
      </c>
      <c r="E102" s="3">
        <v>17</v>
      </c>
      <c r="F102" s="3">
        <f t="shared" si="45"/>
        <v>1.36</v>
      </c>
      <c r="G102" s="3">
        <f t="shared" si="44"/>
        <v>18.36</v>
      </c>
      <c r="H102" s="3">
        <v>18</v>
      </c>
      <c r="I102" s="3">
        <f t="shared" si="34"/>
        <v>1.3333333333333333</v>
      </c>
      <c r="J102" s="8">
        <f t="shared" si="35"/>
        <v>-2.6666666666666838E-2</v>
      </c>
      <c r="K102" s="11">
        <f t="shared" si="36"/>
        <v>-0.33333333333333259</v>
      </c>
      <c r="L102" s="10">
        <f t="shared" si="43"/>
        <v>-1.960784313725486E-2</v>
      </c>
    </row>
    <row r="103" spans="2:12" x14ac:dyDescent="0.35">
      <c r="B103" s="1" t="s">
        <v>219</v>
      </c>
      <c r="C103" s="1" t="s">
        <v>33</v>
      </c>
      <c r="D103" s="1" t="s">
        <v>30</v>
      </c>
      <c r="E103" s="3">
        <v>6</v>
      </c>
      <c r="F103" s="3">
        <f t="shared" si="45"/>
        <v>0.48</v>
      </c>
      <c r="G103" s="3">
        <f t="shared" si="44"/>
        <v>6.48</v>
      </c>
      <c r="H103" s="3">
        <v>8.5</v>
      </c>
      <c r="I103" s="3">
        <f t="shared" si="34"/>
        <v>0.62962962962962965</v>
      </c>
      <c r="J103" s="8">
        <f t="shared" si="35"/>
        <v>0.14962962962962967</v>
      </c>
      <c r="K103" s="11">
        <f t="shared" si="36"/>
        <v>1.8703703703703698</v>
      </c>
      <c r="L103" s="10">
        <f t="shared" si="43"/>
        <v>0.31172839506172828</v>
      </c>
    </row>
    <row r="104" spans="2:12" x14ac:dyDescent="0.35">
      <c r="B104" s="1" t="s">
        <v>223</v>
      </c>
      <c r="C104" s="1" t="s">
        <v>37</v>
      </c>
      <c r="D104" s="1" t="s">
        <v>38</v>
      </c>
      <c r="E104" s="3">
        <v>1.9</v>
      </c>
      <c r="F104" s="3">
        <f t="shared" si="45"/>
        <v>0.152</v>
      </c>
      <c r="G104" s="3">
        <f t="shared" si="44"/>
        <v>2.052</v>
      </c>
      <c r="H104" s="3">
        <v>2.5</v>
      </c>
      <c r="I104" s="3">
        <f t="shared" si="34"/>
        <v>0.18518518518518517</v>
      </c>
      <c r="J104" s="8">
        <f t="shared" si="35"/>
        <v>3.3185185185185179E-2</v>
      </c>
      <c r="K104" s="11">
        <f t="shared" si="36"/>
        <v>0.41481481481481475</v>
      </c>
      <c r="L104" s="10">
        <f t="shared" si="43"/>
        <v>0.21832358674463936</v>
      </c>
    </row>
    <row r="105" spans="2:12" x14ac:dyDescent="0.35">
      <c r="B105" s="1"/>
      <c r="C105" s="1" t="s">
        <v>39</v>
      </c>
      <c r="D105" s="1" t="s">
        <v>38</v>
      </c>
      <c r="E105" s="3">
        <f>38/15</f>
        <v>2.5333333333333332</v>
      </c>
      <c r="F105" s="3">
        <f t="shared" si="45"/>
        <v>0.20266666666666666</v>
      </c>
      <c r="G105" s="3">
        <f t="shared" si="44"/>
        <v>2.7359999999999998</v>
      </c>
      <c r="H105" s="3">
        <v>4.2</v>
      </c>
      <c r="I105" s="3">
        <f t="shared" si="34"/>
        <v>0.31111111111111112</v>
      </c>
      <c r="J105" s="8">
        <f t="shared" si="35"/>
        <v>0.10844444444444445</v>
      </c>
      <c r="K105" s="11">
        <f t="shared" si="36"/>
        <v>1.3555555555555561</v>
      </c>
      <c r="L105" s="10">
        <f t="shared" si="43"/>
        <v>0.53508771929824583</v>
      </c>
    </row>
    <row r="106" spans="2:12" x14ac:dyDescent="0.35">
      <c r="B106" s="1"/>
      <c r="C106" s="1" t="s">
        <v>45</v>
      </c>
      <c r="D106" s="1" t="s">
        <v>38</v>
      </c>
      <c r="E106" s="3">
        <f>28/10</f>
        <v>2.8</v>
      </c>
      <c r="F106" s="3">
        <f t="shared" si="45"/>
        <v>0.22399999999999998</v>
      </c>
      <c r="G106" s="3">
        <f t="shared" si="44"/>
        <v>3.024</v>
      </c>
      <c r="H106" s="3">
        <v>4</v>
      </c>
      <c r="I106" s="3">
        <f t="shared" si="34"/>
        <v>0.29629629629629628</v>
      </c>
      <c r="J106" s="8">
        <f t="shared" si="35"/>
        <v>7.2296296296296303E-2</v>
      </c>
      <c r="K106" s="11">
        <f t="shared" si="36"/>
        <v>0.90370370370370368</v>
      </c>
      <c r="L106" s="10">
        <f t="shared" si="43"/>
        <v>0.32275132275132279</v>
      </c>
    </row>
    <row r="107" spans="2:12" x14ac:dyDescent="0.35">
      <c r="B107" s="1"/>
      <c r="C107" s="1" t="s">
        <v>54</v>
      </c>
      <c r="D107" s="1" t="s">
        <v>55</v>
      </c>
      <c r="E107" s="3">
        <v>22.8</v>
      </c>
      <c r="F107" s="3">
        <f t="shared" si="45"/>
        <v>1.8240000000000001</v>
      </c>
      <c r="G107" s="3">
        <f t="shared" si="44"/>
        <v>24.624000000000002</v>
      </c>
      <c r="H107" s="3">
        <v>26</v>
      </c>
      <c r="I107" s="3">
        <f t="shared" si="34"/>
        <v>1.9259259259259258</v>
      </c>
      <c r="J107" s="8">
        <f t="shared" si="35"/>
        <v>0.10192592592592575</v>
      </c>
      <c r="K107" s="11">
        <f t="shared" si="36"/>
        <v>1.2740740740740719</v>
      </c>
      <c r="L107" s="10">
        <f t="shared" si="43"/>
        <v>5.5880441845354033E-2</v>
      </c>
    </row>
    <row r="108" spans="2:12" x14ac:dyDescent="0.35">
      <c r="B108" s="1" t="s">
        <v>226</v>
      </c>
      <c r="C108" s="1" t="s">
        <v>98</v>
      </c>
      <c r="D108" s="1" t="s">
        <v>95</v>
      </c>
      <c r="E108" s="3">
        <v>4.2</v>
      </c>
      <c r="F108" s="3">
        <f t="shared" si="45"/>
        <v>0.33600000000000002</v>
      </c>
      <c r="G108" s="3">
        <f t="shared" si="44"/>
        <v>4.5360000000000005</v>
      </c>
      <c r="H108" s="3">
        <v>6</v>
      </c>
      <c r="I108" s="3">
        <f t="shared" ref="I108:I110" si="46">H108/108*8</f>
        <v>0.44444444444444442</v>
      </c>
      <c r="J108" s="8">
        <f t="shared" ref="J108:J110" si="47">I108-F108</f>
        <v>0.1084444444444444</v>
      </c>
      <c r="K108" s="11">
        <f t="shared" ref="K108:K110" si="48">H108-G108-J108</f>
        <v>1.3555555555555552</v>
      </c>
      <c r="L108" s="10">
        <f t="shared" si="43"/>
        <v>0.32275132275132262</v>
      </c>
    </row>
    <row r="109" spans="2:12" x14ac:dyDescent="0.35">
      <c r="B109" s="1"/>
      <c r="C109" s="1" t="s">
        <v>114</v>
      </c>
      <c r="D109" s="1" t="s">
        <v>111</v>
      </c>
      <c r="E109" s="3">
        <v>25.3</v>
      </c>
      <c r="F109" s="3">
        <f t="shared" si="45"/>
        <v>2.024</v>
      </c>
      <c r="G109" s="3">
        <f t="shared" si="44"/>
        <v>27.324000000000002</v>
      </c>
      <c r="H109" s="3">
        <v>30</v>
      </c>
      <c r="I109" s="3">
        <f t="shared" si="46"/>
        <v>2.2222222222222223</v>
      </c>
      <c r="J109" s="8">
        <f t="shared" si="47"/>
        <v>0.1982222222222223</v>
      </c>
      <c r="K109" s="11">
        <f t="shared" si="48"/>
        <v>2.4777777777777761</v>
      </c>
      <c r="L109" s="10">
        <f t="shared" si="43"/>
        <v>9.7935880544576123E-2</v>
      </c>
    </row>
    <row r="110" spans="2:12" x14ac:dyDescent="0.35">
      <c r="B110" s="1"/>
      <c r="C110" s="1" t="s">
        <v>121</v>
      </c>
      <c r="D110" s="1" t="s">
        <v>122</v>
      </c>
      <c r="E110" s="3">
        <v>4</v>
      </c>
      <c r="F110" s="3">
        <f t="shared" si="45"/>
        <v>0.32</v>
      </c>
      <c r="G110" s="3">
        <f t="shared" si="44"/>
        <v>4.32</v>
      </c>
      <c r="H110" s="3">
        <v>4.4000000000000004</v>
      </c>
      <c r="I110" s="3">
        <f t="shared" si="46"/>
        <v>0.32592592592592595</v>
      </c>
      <c r="J110" s="8">
        <f t="shared" si="47"/>
        <v>5.9259259259259456E-3</v>
      </c>
      <c r="K110" s="11">
        <f t="shared" si="48"/>
        <v>7.4074074074074125E-2</v>
      </c>
      <c r="L110" s="10">
        <f t="shared" si="43"/>
        <v>1.8518518518518531E-2</v>
      </c>
    </row>
    <row r="111" spans="2:12" x14ac:dyDescent="0.35">
      <c r="B111" s="1" t="s">
        <v>221</v>
      </c>
      <c r="C111" s="1" t="s">
        <v>220</v>
      </c>
      <c r="D111" s="1" t="s">
        <v>222</v>
      </c>
      <c r="E111" s="3"/>
      <c r="F111" s="3">
        <f t="shared" ref="F111:F157" si="49">E111*0.08</f>
        <v>0</v>
      </c>
      <c r="G111" s="3">
        <f t="shared" ref="G111:G157" si="50">E111+F111</f>
        <v>0</v>
      </c>
      <c r="H111" s="3">
        <v>5.5</v>
      </c>
      <c r="I111" s="3">
        <f t="shared" ref="I111:I157" si="51">H111/108*8</f>
        <v>0.40740740740740738</v>
      </c>
      <c r="J111" s="8">
        <f t="shared" ref="J111:J157" si="52">I111-F111</f>
        <v>0.40740740740740738</v>
      </c>
      <c r="K111" s="11">
        <f t="shared" ref="K111:K157" si="53">H111-G111-J111</f>
        <v>5.0925925925925926</v>
      </c>
      <c r="L111" s="10" t="e">
        <f t="shared" si="43"/>
        <v>#DIV/0!</v>
      </c>
    </row>
    <row r="112" spans="2:12" x14ac:dyDescent="0.35">
      <c r="B112" s="1"/>
      <c r="C112" s="1" t="s">
        <v>228</v>
      </c>
      <c r="D112" s="1" t="s">
        <v>122</v>
      </c>
      <c r="E112" s="3">
        <v>3.95</v>
      </c>
      <c r="F112" s="3">
        <f t="shared" si="49"/>
        <v>0.316</v>
      </c>
      <c r="G112" s="3">
        <f t="shared" si="50"/>
        <v>4.266</v>
      </c>
      <c r="H112" s="3">
        <v>4.4000000000000004</v>
      </c>
      <c r="I112" s="3">
        <f t="shared" si="51"/>
        <v>0.32592592592592595</v>
      </c>
      <c r="J112" s="8">
        <f t="shared" si="52"/>
        <v>9.9259259259259491E-3</v>
      </c>
      <c r="K112" s="11">
        <f t="shared" si="53"/>
        <v>0.12407407407407439</v>
      </c>
      <c r="L112" s="10">
        <f t="shared" si="43"/>
        <v>3.141115799343655E-2</v>
      </c>
    </row>
    <row r="113" spans="2:12" x14ac:dyDescent="0.35">
      <c r="B113" s="1"/>
      <c r="C113" s="1" t="s">
        <v>227</v>
      </c>
      <c r="D113" s="1" t="s">
        <v>122</v>
      </c>
      <c r="E113" s="3">
        <v>5</v>
      </c>
      <c r="F113" s="3">
        <f t="shared" si="49"/>
        <v>0.4</v>
      </c>
      <c r="G113" s="3">
        <f t="shared" si="50"/>
        <v>5.4</v>
      </c>
      <c r="H113" s="3">
        <v>5.5</v>
      </c>
      <c r="I113" s="3">
        <f t="shared" si="51"/>
        <v>0.40740740740740738</v>
      </c>
      <c r="J113" s="8">
        <f t="shared" si="52"/>
        <v>7.4074074074073626E-3</v>
      </c>
      <c r="K113" s="11">
        <f t="shared" si="53"/>
        <v>9.2592592592592282E-2</v>
      </c>
      <c r="L113" s="10">
        <f t="shared" si="43"/>
        <v>1.8518518518518455E-2</v>
      </c>
    </row>
    <row r="114" spans="2:12" x14ac:dyDescent="0.35">
      <c r="B114" s="1"/>
      <c r="C114" s="1" t="s">
        <v>229</v>
      </c>
      <c r="D114" s="1" t="s">
        <v>64</v>
      </c>
      <c r="E114" s="3">
        <v>4.5</v>
      </c>
      <c r="F114" s="3">
        <f t="shared" si="49"/>
        <v>0.36</v>
      </c>
      <c r="G114" s="3">
        <f t="shared" si="50"/>
        <v>4.8600000000000003</v>
      </c>
      <c r="H114" s="3">
        <v>5</v>
      </c>
      <c r="I114" s="3">
        <f t="shared" si="51"/>
        <v>0.37037037037037035</v>
      </c>
      <c r="J114" s="8">
        <f t="shared" si="52"/>
        <v>1.0370370370370363E-2</v>
      </c>
      <c r="K114" s="11">
        <f t="shared" si="53"/>
        <v>0.12962962962962932</v>
      </c>
      <c r="L114" s="10">
        <f t="shared" si="43"/>
        <v>2.8806584362139849E-2</v>
      </c>
    </row>
    <row r="115" spans="2:12" x14ac:dyDescent="0.35">
      <c r="B115" s="1"/>
      <c r="C115" s="1" t="s">
        <v>232</v>
      </c>
      <c r="D115" s="1" t="s">
        <v>101</v>
      </c>
      <c r="E115" s="3">
        <v>7.5</v>
      </c>
      <c r="F115" s="3">
        <f t="shared" si="49"/>
        <v>0.6</v>
      </c>
      <c r="G115" s="3">
        <f t="shared" si="50"/>
        <v>8.1</v>
      </c>
      <c r="H115" s="3"/>
      <c r="I115" s="3">
        <f t="shared" si="51"/>
        <v>0</v>
      </c>
      <c r="J115" s="8">
        <f t="shared" si="52"/>
        <v>-0.6</v>
      </c>
      <c r="K115" s="11">
        <f t="shared" si="53"/>
        <v>-7.5</v>
      </c>
      <c r="L115" s="10">
        <f t="shared" si="43"/>
        <v>-1</v>
      </c>
    </row>
    <row r="116" spans="2:12" x14ac:dyDescent="0.35">
      <c r="B116" s="1"/>
      <c r="C116" s="1"/>
      <c r="D116" s="1"/>
      <c r="E116" s="3"/>
      <c r="F116" s="3">
        <f t="shared" si="49"/>
        <v>0</v>
      </c>
      <c r="G116" s="3">
        <f t="shared" si="50"/>
        <v>0</v>
      </c>
      <c r="H116" s="3"/>
      <c r="I116" s="3">
        <f t="shared" si="51"/>
        <v>0</v>
      </c>
      <c r="J116" s="8">
        <f t="shared" si="52"/>
        <v>0</v>
      </c>
      <c r="K116" s="11">
        <f t="shared" si="53"/>
        <v>0</v>
      </c>
      <c r="L116" s="10" t="e">
        <f t="shared" si="43"/>
        <v>#DIV/0!</v>
      </c>
    </row>
    <row r="117" spans="2:12" x14ac:dyDescent="0.35">
      <c r="B117" s="1"/>
      <c r="C117" s="1"/>
      <c r="D117" s="1"/>
      <c r="E117" s="3"/>
      <c r="F117" s="3">
        <f t="shared" si="49"/>
        <v>0</v>
      </c>
      <c r="G117" s="3">
        <f t="shared" si="50"/>
        <v>0</v>
      </c>
      <c r="H117" s="3"/>
      <c r="I117" s="3">
        <f t="shared" si="51"/>
        <v>0</v>
      </c>
      <c r="J117" s="8">
        <f t="shared" si="52"/>
        <v>0</v>
      </c>
      <c r="K117" s="11">
        <f t="shared" si="53"/>
        <v>0</v>
      </c>
      <c r="L117" s="10" t="e">
        <f t="shared" si="43"/>
        <v>#DIV/0!</v>
      </c>
    </row>
    <row r="118" spans="2:12" x14ac:dyDescent="0.35">
      <c r="B118" s="1"/>
      <c r="C118" s="1"/>
      <c r="D118" s="1"/>
      <c r="E118" s="3"/>
      <c r="F118" s="3">
        <f t="shared" si="49"/>
        <v>0</v>
      </c>
      <c r="G118" s="3">
        <f t="shared" si="50"/>
        <v>0</v>
      </c>
      <c r="H118" s="3"/>
      <c r="I118" s="3">
        <f t="shared" si="51"/>
        <v>0</v>
      </c>
      <c r="J118" s="8">
        <f t="shared" si="52"/>
        <v>0</v>
      </c>
      <c r="K118" s="11">
        <f t="shared" si="53"/>
        <v>0</v>
      </c>
      <c r="L118" s="10" t="e">
        <f t="shared" si="43"/>
        <v>#DIV/0!</v>
      </c>
    </row>
    <row r="119" spans="2:12" x14ac:dyDescent="0.35">
      <c r="B119" s="1"/>
      <c r="C119" s="1"/>
      <c r="D119" s="1"/>
      <c r="E119" s="3"/>
      <c r="F119" s="3">
        <f t="shared" si="49"/>
        <v>0</v>
      </c>
      <c r="G119" s="3">
        <f t="shared" si="50"/>
        <v>0</v>
      </c>
      <c r="H119" s="3"/>
      <c r="I119" s="3">
        <f t="shared" si="51"/>
        <v>0</v>
      </c>
      <c r="J119" s="8">
        <f t="shared" si="52"/>
        <v>0</v>
      </c>
      <c r="K119" s="11">
        <f t="shared" si="53"/>
        <v>0</v>
      </c>
      <c r="L119" s="10" t="e">
        <f t="shared" si="43"/>
        <v>#DIV/0!</v>
      </c>
    </row>
    <row r="120" spans="2:12" x14ac:dyDescent="0.35">
      <c r="B120" s="1"/>
      <c r="C120" s="1"/>
      <c r="D120" s="1"/>
      <c r="E120" s="3"/>
      <c r="F120" s="3">
        <f t="shared" si="49"/>
        <v>0</v>
      </c>
      <c r="G120" s="3">
        <f t="shared" si="50"/>
        <v>0</v>
      </c>
      <c r="H120" s="3"/>
      <c r="I120" s="3">
        <f t="shared" si="51"/>
        <v>0</v>
      </c>
      <c r="J120" s="8">
        <f t="shared" si="52"/>
        <v>0</v>
      </c>
      <c r="K120" s="11">
        <f t="shared" si="53"/>
        <v>0</v>
      </c>
      <c r="L120" s="10" t="e">
        <f t="shared" si="43"/>
        <v>#DIV/0!</v>
      </c>
    </row>
    <row r="121" spans="2:12" x14ac:dyDescent="0.35">
      <c r="B121" s="1"/>
      <c r="C121" s="1"/>
      <c r="D121" s="1"/>
      <c r="E121" s="3"/>
      <c r="F121" s="3">
        <f t="shared" si="49"/>
        <v>0</v>
      </c>
      <c r="G121" s="3">
        <f t="shared" si="50"/>
        <v>0</v>
      </c>
      <c r="H121" s="3"/>
      <c r="I121" s="3">
        <f t="shared" si="51"/>
        <v>0</v>
      </c>
      <c r="J121" s="8">
        <f t="shared" si="52"/>
        <v>0</v>
      </c>
      <c r="K121" s="11">
        <f t="shared" si="53"/>
        <v>0</v>
      </c>
      <c r="L121" s="10" t="e">
        <f t="shared" si="43"/>
        <v>#DIV/0!</v>
      </c>
    </row>
    <row r="122" spans="2:12" x14ac:dyDescent="0.35">
      <c r="B122" s="1"/>
      <c r="C122" s="1"/>
      <c r="D122" s="1"/>
      <c r="E122" s="3"/>
      <c r="F122" s="3">
        <f t="shared" si="49"/>
        <v>0</v>
      </c>
      <c r="G122" s="3">
        <f t="shared" si="50"/>
        <v>0</v>
      </c>
      <c r="H122" s="3"/>
      <c r="I122" s="3">
        <f t="shared" si="51"/>
        <v>0</v>
      </c>
      <c r="J122" s="8">
        <f t="shared" si="52"/>
        <v>0</v>
      </c>
      <c r="K122" s="11">
        <f t="shared" si="53"/>
        <v>0</v>
      </c>
      <c r="L122" s="10" t="e">
        <f t="shared" si="43"/>
        <v>#DIV/0!</v>
      </c>
    </row>
    <row r="123" spans="2:12" x14ac:dyDescent="0.35">
      <c r="B123" s="1"/>
      <c r="C123" s="1"/>
      <c r="D123" s="1"/>
      <c r="E123" s="3"/>
      <c r="F123" s="3">
        <f t="shared" si="49"/>
        <v>0</v>
      </c>
      <c r="G123" s="3">
        <f t="shared" si="50"/>
        <v>0</v>
      </c>
      <c r="H123" s="3"/>
      <c r="I123" s="3">
        <f t="shared" si="51"/>
        <v>0</v>
      </c>
      <c r="J123" s="8">
        <f t="shared" si="52"/>
        <v>0</v>
      </c>
      <c r="K123" s="11">
        <f t="shared" si="53"/>
        <v>0</v>
      </c>
      <c r="L123" s="10" t="e">
        <f t="shared" si="43"/>
        <v>#DIV/0!</v>
      </c>
    </row>
    <row r="124" spans="2:12" x14ac:dyDescent="0.35">
      <c r="B124" s="1"/>
      <c r="C124" s="1"/>
      <c r="D124" s="1"/>
      <c r="E124" s="3"/>
      <c r="F124" s="3">
        <f t="shared" si="49"/>
        <v>0</v>
      </c>
      <c r="G124" s="3">
        <f t="shared" si="50"/>
        <v>0</v>
      </c>
      <c r="H124" s="3"/>
      <c r="I124" s="3">
        <f t="shared" si="51"/>
        <v>0</v>
      </c>
      <c r="J124" s="8">
        <f t="shared" si="52"/>
        <v>0</v>
      </c>
      <c r="K124" s="11">
        <f t="shared" si="53"/>
        <v>0</v>
      </c>
      <c r="L124" s="10" t="e">
        <f t="shared" si="43"/>
        <v>#DIV/0!</v>
      </c>
    </row>
    <row r="125" spans="2:12" x14ac:dyDescent="0.35">
      <c r="B125" s="1"/>
      <c r="C125" s="1"/>
      <c r="D125" s="1"/>
      <c r="E125" s="3"/>
      <c r="F125" s="3">
        <f t="shared" si="49"/>
        <v>0</v>
      </c>
      <c r="G125" s="3">
        <f t="shared" si="50"/>
        <v>0</v>
      </c>
      <c r="H125" s="3"/>
      <c r="I125" s="3">
        <f t="shared" si="51"/>
        <v>0</v>
      </c>
      <c r="J125" s="8">
        <f t="shared" si="52"/>
        <v>0</v>
      </c>
      <c r="K125" s="11">
        <f t="shared" si="53"/>
        <v>0</v>
      </c>
      <c r="L125" s="10" t="e">
        <f t="shared" si="43"/>
        <v>#DIV/0!</v>
      </c>
    </row>
    <row r="126" spans="2:12" x14ac:dyDescent="0.35">
      <c r="B126" s="1"/>
      <c r="C126" s="1"/>
      <c r="D126" s="1"/>
      <c r="E126" s="3"/>
      <c r="F126" s="3">
        <f t="shared" si="49"/>
        <v>0</v>
      </c>
      <c r="G126" s="3">
        <f t="shared" si="50"/>
        <v>0</v>
      </c>
      <c r="H126" s="3"/>
      <c r="I126" s="3">
        <f t="shared" si="51"/>
        <v>0</v>
      </c>
      <c r="J126" s="8">
        <f t="shared" si="52"/>
        <v>0</v>
      </c>
      <c r="K126" s="11">
        <f t="shared" si="53"/>
        <v>0</v>
      </c>
      <c r="L126" s="10" t="e">
        <f t="shared" si="43"/>
        <v>#DIV/0!</v>
      </c>
    </row>
    <row r="127" spans="2:12" x14ac:dyDescent="0.35">
      <c r="B127" s="1"/>
      <c r="C127" s="1"/>
      <c r="D127" s="1"/>
      <c r="E127" s="3"/>
      <c r="F127" s="3">
        <f t="shared" si="49"/>
        <v>0</v>
      </c>
      <c r="G127" s="3">
        <f t="shared" si="50"/>
        <v>0</v>
      </c>
      <c r="H127" s="3"/>
      <c r="I127" s="3">
        <f t="shared" si="51"/>
        <v>0</v>
      </c>
      <c r="J127" s="8">
        <f t="shared" si="52"/>
        <v>0</v>
      </c>
      <c r="K127" s="11">
        <f t="shared" si="53"/>
        <v>0</v>
      </c>
      <c r="L127" s="10" t="e">
        <f t="shared" si="43"/>
        <v>#DIV/0!</v>
      </c>
    </row>
    <row r="128" spans="2:12" x14ac:dyDescent="0.35">
      <c r="B128" s="1"/>
      <c r="C128" s="1"/>
      <c r="D128" s="1"/>
      <c r="E128" s="3"/>
      <c r="F128" s="3">
        <f t="shared" si="49"/>
        <v>0</v>
      </c>
      <c r="G128" s="3">
        <f t="shared" si="50"/>
        <v>0</v>
      </c>
      <c r="H128" s="3"/>
      <c r="I128" s="3">
        <f t="shared" si="51"/>
        <v>0</v>
      </c>
      <c r="J128" s="8">
        <f t="shared" si="52"/>
        <v>0</v>
      </c>
      <c r="K128" s="11">
        <f t="shared" si="53"/>
        <v>0</v>
      </c>
      <c r="L128" s="10" t="e">
        <f t="shared" si="43"/>
        <v>#DIV/0!</v>
      </c>
    </row>
    <row r="129" spans="2:12" x14ac:dyDescent="0.35">
      <c r="B129" s="1"/>
      <c r="C129" s="1"/>
      <c r="D129" s="1"/>
      <c r="E129" s="3"/>
      <c r="F129" s="3">
        <f t="shared" si="49"/>
        <v>0</v>
      </c>
      <c r="G129" s="3">
        <f t="shared" si="50"/>
        <v>0</v>
      </c>
      <c r="H129" s="3"/>
      <c r="I129" s="3">
        <f t="shared" si="51"/>
        <v>0</v>
      </c>
      <c r="J129" s="8">
        <f t="shared" si="52"/>
        <v>0</v>
      </c>
      <c r="K129" s="11">
        <f t="shared" si="53"/>
        <v>0</v>
      </c>
      <c r="L129" s="10" t="e">
        <f t="shared" si="43"/>
        <v>#DIV/0!</v>
      </c>
    </row>
    <row r="130" spans="2:12" x14ac:dyDescent="0.35">
      <c r="B130" s="1"/>
      <c r="C130" s="1"/>
      <c r="D130" s="1"/>
      <c r="E130" s="3"/>
      <c r="F130" s="3">
        <f t="shared" si="49"/>
        <v>0</v>
      </c>
      <c r="G130" s="3">
        <f t="shared" si="50"/>
        <v>0</v>
      </c>
      <c r="H130" s="3"/>
      <c r="I130" s="3">
        <f t="shared" si="51"/>
        <v>0</v>
      </c>
      <c r="J130" s="8">
        <f t="shared" si="52"/>
        <v>0</v>
      </c>
      <c r="K130" s="11">
        <f t="shared" si="53"/>
        <v>0</v>
      </c>
      <c r="L130" s="10" t="e">
        <f t="shared" si="43"/>
        <v>#DIV/0!</v>
      </c>
    </row>
    <row r="131" spans="2:12" x14ac:dyDescent="0.35">
      <c r="B131" s="1"/>
      <c r="C131" s="1"/>
      <c r="D131" s="1"/>
      <c r="E131" s="3"/>
      <c r="F131" s="3">
        <f t="shared" si="49"/>
        <v>0</v>
      </c>
      <c r="G131" s="3">
        <f t="shared" si="50"/>
        <v>0</v>
      </c>
      <c r="H131" s="3"/>
      <c r="I131" s="3">
        <f t="shared" si="51"/>
        <v>0</v>
      </c>
      <c r="J131" s="8">
        <f t="shared" si="52"/>
        <v>0</v>
      </c>
      <c r="K131" s="11">
        <f t="shared" si="53"/>
        <v>0</v>
      </c>
      <c r="L131" s="10" t="e">
        <f t="shared" si="43"/>
        <v>#DIV/0!</v>
      </c>
    </row>
    <row r="132" spans="2:12" x14ac:dyDescent="0.35">
      <c r="B132" s="1"/>
      <c r="C132" s="1"/>
      <c r="D132" s="1"/>
      <c r="E132" s="3"/>
      <c r="F132" s="3">
        <f t="shared" si="49"/>
        <v>0</v>
      </c>
      <c r="G132" s="3">
        <f t="shared" si="50"/>
        <v>0</v>
      </c>
      <c r="H132" s="3"/>
      <c r="I132" s="3">
        <f t="shared" si="51"/>
        <v>0</v>
      </c>
      <c r="J132" s="8">
        <f t="shared" si="52"/>
        <v>0</v>
      </c>
      <c r="K132" s="11">
        <f t="shared" si="53"/>
        <v>0</v>
      </c>
      <c r="L132" s="10" t="e">
        <f t="shared" si="43"/>
        <v>#DIV/0!</v>
      </c>
    </row>
    <row r="133" spans="2:12" x14ac:dyDescent="0.35">
      <c r="B133" s="1"/>
      <c r="C133" s="1"/>
      <c r="D133" s="1"/>
      <c r="E133" s="3"/>
      <c r="F133" s="3">
        <f t="shared" si="49"/>
        <v>0</v>
      </c>
      <c r="G133" s="3">
        <f t="shared" si="50"/>
        <v>0</v>
      </c>
      <c r="H133" s="3"/>
      <c r="I133" s="3">
        <f t="shared" si="51"/>
        <v>0</v>
      </c>
      <c r="J133" s="8">
        <f t="shared" si="52"/>
        <v>0</v>
      </c>
      <c r="K133" s="11">
        <f t="shared" si="53"/>
        <v>0</v>
      </c>
      <c r="L133" s="10" t="e">
        <f t="shared" si="43"/>
        <v>#DIV/0!</v>
      </c>
    </row>
    <row r="134" spans="2:12" x14ac:dyDescent="0.35">
      <c r="B134" s="1"/>
      <c r="C134" s="1"/>
      <c r="D134" s="1"/>
      <c r="E134" s="3"/>
      <c r="F134" s="3">
        <f t="shared" si="49"/>
        <v>0</v>
      </c>
      <c r="G134" s="3">
        <f t="shared" si="50"/>
        <v>0</v>
      </c>
      <c r="H134" s="3"/>
      <c r="I134" s="3">
        <f t="shared" si="51"/>
        <v>0</v>
      </c>
      <c r="J134" s="8">
        <f t="shared" si="52"/>
        <v>0</v>
      </c>
      <c r="K134" s="11">
        <f t="shared" si="53"/>
        <v>0</v>
      </c>
      <c r="L134" s="10" t="e">
        <f t="shared" si="43"/>
        <v>#DIV/0!</v>
      </c>
    </row>
    <row r="135" spans="2:12" x14ac:dyDescent="0.35">
      <c r="B135" s="1"/>
      <c r="C135" s="1"/>
      <c r="D135" s="1"/>
      <c r="E135" s="3"/>
      <c r="F135" s="3">
        <f t="shared" si="49"/>
        <v>0</v>
      </c>
      <c r="G135" s="3">
        <f t="shared" si="50"/>
        <v>0</v>
      </c>
      <c r="H135" s="3"/>
      <c r="I135" s="3">
        <f t="shared" si="51"/>
        <v>0</v>
      </c>
      <c r="J135" s="8">
        <f t="shared" si="52"/>
        <v>0</v>
      </c>
      <c r="K135" s="11">
        <f t="shared" si="53"/>
        <v>0</v>
      </c>
      <c r="L135" s="10" t="e">
        <f t="shared" si="43"/>
        <v>#DIV/0!</v>
      </c>
    </row>
    <row r="136" spans="2:12" x14ac:dyDescent="0.35">
      <c r="B136" s="1"/>
      <c r="C136" s="1"/>
      <c r="D136" s="1"/>
      <c r="E136" s="3"/>
      <c r="F136" s="3">
        <f t="shared" si="49"/>
        <v>0</v>
      </c>
      <c r="G136" s="3">
        <f t="shared" si="50"/>
        <v>0</v>
      </c>
      <c r="H136" s="3"/>
      <c r="I136" s="3">
        <f t="shared" si="51"/>
        <v>0</v>
      </c>
      <c r="J136" s="8">
        <f t="shared" si="52"/>
        <v>0</v>
      </c>
      <c r="K136" s="11">
        <f t="shared" si="53"/>
        <v>0</v>
      </c>
      <c r="L136" s="10" t="e">
        <f t="shared" si="43"/>
        <v>#DIV/0!</v>
      </c>
    </row>
    <row r="137" spans="2:12" x14ac:dyDescent="0.35">
      <c r="B137" s="1"/>
      <c r="C137" s="1"/>
      <c r="D137" s="1"/>
      <c r="E137" s="3"/>
      <c r="F137" s="3">
        <f t="shared" si="49"/>
        <v>0</v>
      </c>
      <c r="G137" s="3">
        <f t="shared" si="50"/>
        <v>0</v>
      </c>
      <c r="H137" s="3"/>
      <c r="I137" s="3">
        <f t="shared" si="51"/>
        <v>0</v>
      </c>
      <c r="J137" s="8">
        <f t="shared" si="52"/>
        <v>0</v>
      </c>
      <c r="K137" s="11">
        <f t="shared" si="53"/>
        <v>0</v>
      </c>
      <c r="L137" s="10" t="e">
        <f t="shared" si="43"/>
        <v>#DIV/0!</v>
      </c>
    </row>
    <row r="138" spans="2:12" x14ac:dyDescent="0.35">
      <c r="B138" s="1"/>
      <c r="C138" s="1"/>
      <c r="D138" s="1"/>
      <c r="E138" s="3"/>
      <c r="F138" s="3">
        <f t="shared" si="49"/>
        <v>0</v>
      </c>
      <c r="G138" s="3">
        <f t="shared" si="50"/>
        <v>0</v>
      </c>
      <c r="H138" s="3"/>
      <c r="I138" s="3">
        <f t="shared" si="51"/>
        <v>0</v>
      </c>
      <c r="J138" s="8">
        <f t="shared" si="52"/>
        <v>0</v>
      </c>
      <c r="K138" s="11">
        <f t="shared" si="53"/>
        <v>0</v>
      </c>
      <c r="L138" s="10" t="e">
        <f t="shared" si="43"/>
        <v>#DIV/0!</v>
      </c>
    </row>
    <row r="139" spans="2:12" x14ac:dyDescent="0.35">
      <c r="B139" s="1"/>
      <c r="C139" s="1"/>
      <c r="D139" s="1"/>
      <c r="E139" s="3"/>
      <c r="F139" s="3">
        <f t="shared" si="49"/>
        <v>0</v>
      </c>
      <c r="G139" s="3">
        <f t="shared" si="50"/>
        <v>0</v>
      </c>
      <c r="H139" s="3"/>
      <c r="I139" s="3">
        <f t="shared" si="51"/>
        <v>0</v>
      </c>
      <c r="J139" s="8">
        <f t="shared" si="52"/>
        <v>0</v>
      </c>
      <c r="K139" s="11">
        <f t="shared" si="53"/>
        <v>0</v>
      </c>
      <c r="L139" s="10" t="e">
        <f t="shared" si="43"/>
        <v>#DIV/0!</v>
      </c>
    </row>
    <row r="140" spans="2:12" x14ac:dyDescent="0.35">
      <c r="B140" s="1"/>
      <c r="C140" s="1"/>
      <c r="D140" s="1"/>
      <c r="E140" s="3"/>
      <c r="F140" s="3">
        <f t="shared" si="49"/>
        <v>0</v>
      </c>
      <c r="G140" s="3">
        <f t="shared" si="50"/>
        <v>0</v>
      </c>
      <c r="H140" s="3"/>
      <c r="I140" s="3">
        <f t="shared" si="51"/>
        <v>0</v>
      </c>
      <c r="J140" s="8">
        <f t="shared" si="52"/>
        <v>0</v>
      </c>
      <c r="K140" s="11">
        <f t="shared" si="53"/>
        <v>0</v>
      </c>
      <c r="L140" s="10" t="e">
        <f t="shared" si="43"/>
        <v>#DIV/0!</v>
      </c>
    </row>
    <row r="141" spans="2:12" x14ac:dyDescent="0.35">
      <c r="B141" s="1"/>
      <c r="C141" s="1"/>
      <c r="D141" s="1"/>
      <c r="E141" s="3"/>
      <c r="F141" s="3">
        <f t="shared" si="49"/>
        <v>0</v>
      </c>
      <c r="G141" s="3">
        <f t="shared" si="50"/>
        <v>0</v>
      </c>
      <c r="H141" s="3"/>
      <c r="I141" s="3">
        <f t="shared" si="51"/>
        <v>0</v>
      </c>
      <c r="J141" s="8">
        <f t="shared" si="52"/>
        <v>0</v>
      </c>
      <c r="K141" s="11">
        <f t="shared" si="53"/>
        <v>0</v>
      </c>
      <c r="L141" s="10" t="e">
        <f t="shared" ref="L141:L157" si="54">K141/E141</f>
        <v>#DIV/0!</v>
      </c>
    </row>
    <row r="142" spans="2:12" x14ac:dyDescent="0.35">
      <c r="B142" s="1"/>
      <c r="C142" s="1"/>
      <c r="D142" s="1"/>
      <c r="E142" s="3"/>
      <c r="F142" s="3">
        <f t="shared" si="49"/>
        <v>0</v>
      </c>
      <c r="G142" s="3">
        <f t="shared" si="50"/>
        <v>0</v>
      </c>
      <c r="H142" s="3"/>
      <c r="I142" s="3">
        <f t="shared" si="51"/>
        <v>0</v>
      </c>
      <c r="J142" s="8">
        <f t="shared" si="52"/>
        <v>0</v>
      </c>
      <c r="K142" s="11">
        <f t="shared" si="53"/>
        <v>0</v>
      </c>
      <c r="L142" s="10" t="e">
        <f t="shared" si="54"/>
        <v>#DIV/0!</v>
      </c>
    </row>
    <row r="143" spans="2:12" x14ac:dyDescent="0.35">
      <c r="B143" s="1"/>
      <c r="C143" s="1"/>
      <c r="D143" s="1"/>
      <c r="E143" s="3"/>
      <c r="F143" s="3">
        <f t="shared" si="49"/>
        <v>0</v>
      </c>
      <c r="G143" s="3">
        <f t="shared" si="50"/>
        <v>0</v>
      </c>
      <c r="H143" s="3"/>
      <c r="I143" s="3">
        <f t="shared" si="51"/>
        <v>0</v>
      </c>
      <c r="J143" s="8">
        <f t="shared" si="52"/>
        <v>0</v>
      </c>
      <c r="K143" s="11">
        <f t="shared" si="53"/>
        <v>0</v>
      </c>
      <c r="L143" s="10" t="e">
        <f t="shared" si="54"/>
        <v>#DIV/0!</v>
      </c>
    </row>
    <row r="144" spans="2:12" x14ac:dyDescent="0.35">
      <c r="B144" s="1"/>
      <c r="C144" s="1"/>
      <c r="D144" s="1"/>
      <c r="E144" s="3"/>
      <c r="F144" s="3">
        <f t="shared" si="49"/>
        <v>0</v>
      </c>
      <c r="G144" s="3">
        <f t="shared" si="50"/>
        <v>0</v>
      </c>
      <c r="H144" s="3"/>
      <c r="I144" s="3">
        <f t="shared" si="51"/>
        <v>0</v>
      </c>
      <c r="J144" s="8">
        <f t="shared" si="52"/>
        <v>0</v>
      </c>
      <c r="K144" s="11">
        <f t="shared" si="53"/>
        <v>0</v>
      </c>
      <c r="L144" s="10" t="e">
        <f t="shared" si="54"/>
        <v>#DIV/0!</v>
      </c>
    </row>
    <row r="145" spans="2:12" x14ac:dyDescent="0.35">
      <c r="B145" s="1"/>
      <c r="C145" s="1"/>
      <c r="D145" s="1"/>
      <c r="E145" s="3"/>
      <c r="F145" s="3">
        <f t="shared" si="49"/>
        <v>0</v>
      </c>
      <c r="G145" s="3">
        <f t="shared" si="50"/>
        <v>0</v>
      </c>
      <c r="H145" s="3"/>
      <c r="I145" s="3">
        <f t="shared" si="51"/>
        <v>0</v>
      </c>
      <c r="J145" s="8">
        <f t="shared" si="52"/>
        <v>0</v>
      </c>
      <c r="K145" s="11">
        <f t="shared" si="53"/>
        <v>0</v>
      </c>
      <c r="L145" s="10" t="e">
        <f t="shared" si="54"/>
        <v>#DIV/0!</v>
      </c>
    </row>
    <row r="146" spans="2:12" x14ac:dyDescent="0.35">
      <c r="B146" s="1"/>
      <c r="C146" s="1"/>
      <c r="D146" s="1"/>
      <c r="E146" s="3"/>
      <c r="F146" s="3">
        <f t="shared" si="49"/>
        <v>0</v>
      </c>
      <c r="G146" s="3">
        <f t="shared" si="50"/>
        <v>0</v>
      </c>
      <c r="H146" s="3"/>
      <c r="I146" s="3">
        <f t="shared" si="51"/>
        <v>0</v>
      </c>
      <c r="J146" s="8">
        <f t="shared" si="52"/>
        <v>0</v>
      </c>
      <c r="K146" s="11">
        <f t="shared" si="53"/>
        <v>0</v>
      </c>
      <c r="L146" s="10" t="e">
        <f t="shared" si="54"/>
        <v>#DIV/0!</v>
      </c>
    </row>
    <row r="147" spans="2:12" x14ac:dyDescent="0.35">
      <c r="B147" s="1"/>
      <c r="C147" s="1"/>
      <c r="D147" s="1"/>
      <c r="E147" s="3"/>
      <c r="F147" s="3">
        <f t="shared" si="49"/>
        <v>0</v>
      </c>
      <c r="G147" s="3">
        <f t="shared" si="50"/>
        <v>0</v>
      </c>
      <c r="H147" s="3"/>
      <c r="I147" s="3">
        <f t="shared" si="51"/>
        <v>0</v>
      </c>
      <c r="J147" s="8">
        <f t="shared" si="52"/>
        <v>0</v>
      </c>
      <c r="K147" s="11">
        <f t="shared" si="53"/>
        <v>0</v>
      </c>
      <c r="L147" s="10" t="e">
        <f t="shared" si="54"/>
        <v>#DIV/0!</v>
      </c>
    </row>
    <row r="148" spans="2:12" x14ac:dyDescent="0.35">
      <c r="B148" s="1"/>
      <c r="C148" s="1"/>
      <c r="D148" s="1"/>
      <c r="E148" s="3"/>
      <c r="F148" s="3">
        <f t="shared" si="49"/>
        <v>0</v>
      </c>
      <c r="G148" s="3">
        <f t="shared" si="50"/>
        <v>0</v>
      </c>
      <c r="H148" s="3"/>
      <c r="I148" s="3">
        <f t="shared" si="51"/>
        <v>0</v>
      </c>
      <c r="J148" s="8">
        <f t="shared" si="52"/>
        <v>0</v>
      </c>
      <c r="K148" s="11">
        <f t="shared" si="53"/>
        <v>0</v>
      </c>
      <c r="L148" s="10" t="e">
        <f t="shared" si="54"/>
        <v>#DIV/0!</v>
      </c>
    </row>
    <row r="149" spans="2:12" x14ac:dyDescent="0.35">
      <c r="B149" s="1"/>
      <c r="C149" s="1"/>
      <c r="D149" s="1"/>
      <c r="E149" s="3"/>
      <c r="F149" s="3">
        <f t="shared" si="49"/>
        <v>0</v>
      </c>
      <c r="G149" s="3">
        <f t="shared" si="50"/>
        <v>0</v>
      </c>
      <c r="H149" s="3"/>
      <c r="I149" s="3">
        <f t="shared" si="51"/>
        <v>0</v>
      </c>
      <c r="J149" s="8">
        <f t="shared" si="52"/>
        <v>0</v>
      </c>
      <c r="K149" s="11">
        <f t="shared" si="53"/>
        <v>0</v>
      </c>
      <c r="L149" s="10" t="e">
        <f t="shared" si="54"/>
        <v>#DIV/0!</v>
      </c>
    </row>
    <row r="150" spans="2:12" x14ac:dyDescent="0.35">
      <c r="B150" s="1"/>
      <c r="C150" s="1"/>
      <c r="D150" s="1"/>
      <c r="E150" s="3"/>
      <c r="F150" s="3">
        <f t="shared" si="49"/>
        <v>0</v>
      </c>
      <c r="G150" s="3">
        <f t="shared" si="50"/>
        <v>0</v>
      </c>
      <c r="H150" s="3"/>
      <c r="I150" s="3">
        <f t="shared" si="51"/>
        <v>0</v>
      </c>
      <c r="J150" s="8">
        <f t="shared" si="52"/>
        <v>0</v>
      </c>
      <c r="K150" s="11">
        <f t="shared" si="53"/>
        <v>0</v>
      </c>
      <c r="L150" s="10" t="e">
        <f t="shared" si="54"/>
        <v>#DIV/0!</v>
      </c>
    </row>
    <row r="151" spans="2:12" x14ac:dyDescent="0.35">
      <c r="B151" s="1"/>
      <c r="C151" s="1"/>
      <c r="D151" s="1"/>
      <c r="E151" s="3"/>
      <c r="F151" s="3">
        <f t="shared" si="49"/>
        <v>0</v>
      </c>
      <c r="G151" s="3">
        <f t="shared" si="50"/>
        <v>0</v>
      </c>
      <c r="H151" s="3"/>
      <c r="I151" s="3">
        <f t="shared" si="51"/>
        <v>0</v>
      </c>
      <c r="J151" s="8">
        <f t="shared" si="52"/>
        <v>0</v>
      </c>
      <c r="K151" s="11">
        <f t="shared" si="53"/>
        <v>0</v>
      </c>
      <c r="L151" s="10" t="e">
        <f t="shared" si="54"/>
        <v>#DIV/0!</v>
      </c>
    </row>
    <row r="152" spans="2:12" x14ac:dyDescent="0.35">
      <c r="B152" s="1"/>
      <c r="C152" s="1"/>
      <c r="D152" s="1"/>
      <c r="E152" s="3"/>
      <c r="F152" s="3">
        <f t="shared" si="49"/>
        <v>0</v>
      </c>
      <c r="G152" s="3">
        <f t="shared" si="50"/>
        <v>0</v>
      </c>
      <c r="H152" s="3"/>
      <c r="I152" s="3">
        <f t="shared" si="51"/>
        <v>0</v>
      </c>
      <c r="J152" s="8">
        <f t="shared" si="52"/>
        <v>0</v>
      </c>
      <c r="K152" s="11">
        <f t="shared" si="53"/>
        <v>0</v>
      </c>
      <c r="L152" s="10" t="e">
        <f t="shared" si="54"/>
        <v>#DIV/0!</v>
      </c>
    </row>
    <row r="153" spans="2:12" x14ac:dyDescent="0.35">
      <c r="B153" s="1"/>
      <c r="C153" s="1"/>
      <c r="D153" s="1"/>
      <c r="E153" s="3"/>
      <c r="F153" s="3">
        <f t="shared" si="49"/>
        <v>0</v>
      </c>
      <c r="G153" s="3">
        <f t="shared" si="50"/>
        <v>0</v>
      </c>
      <c r="H153" s="3"/>
      <c r="I153" s="3">
        <f t="shared" si="51"/>
        <v>0</v>
      </c>
      <c r="J153" s="8">
        <f t="shared" si="52"/>
        <v>0</v>
      </c>
      <c r="K153" s="11">
        <f t="shared" si="53"/>
        <v>0</v>
      </c>
      <c r="L153" s="10" t="e">
        <f t="shared" si="54"/>
        <v>#DIV/0!</v>
      </c>
    </row>
    <row r="154" spans="2:12" x14ac:dyDescent="0.35">
      <c r="B154" s="1"/>
      <c r="C154" s="1"/>
      <c r="D154" s="1"/>
      <c r="E154" s="3"/>
      <c r="F154" s="3">
        <f t="shared" si="49"/>
        <v>0</v>
      </c>
      <c r="G154" s="3">
        <f t="shared" si="50"/>
        <v>0</v>
      </c>
      <c r="H154" s="3"/>
      <c r="I154" s="3">
        <f t="shared" si="51"/>
        <v>0</v>
      </c>
      <c r="J154" s="8">
        <f t="shared" si="52"/>
        <v>0</v>
      </c>
      <c r="K154" s="11">
        <f t="shared" si="53"/>
        <v>0</v>
      </c>
      <c r="L154" s="10" t="e">
        <f t="shared" si="54"/>
        <v>#DIV/0!</v>
      </c>
    </row>
    <row r="155" spans="2:12" x14ac:dyDescent="0.35">
      <c r="B155" s="1"/>
      <c r="C155" s="1"/>
      <c r="D155" s="1"/>
      <c r="E155" s="3"/>
      <c r="F155" s="3">
        <f t="shared" si="49"/>
        <v>0</v>
      </c>
      <c r="G155" s="3">
        <f t="shared" si="50"/>
        <v>0</v>
      </c>
      <c r="H155" s="3"/>
      <c r="I155" s="3">
        <f t="shared" si="51"/>
        <v>0</v>
      </c>
      <c r="J155" s="8">
        <f t="shared" si="52"/>
        <v>0</v>
      </c>
      <c r="K155" s="11">
        <f t="shared" si="53"/>
        <v>0</v>
      </c>
      <c r="L155" s="10" t="e">
        <f t="shared" si="54"/>
        <v>#DIV/0!</v>
      </c>
    </row>
    <row r="156" spans="2:12" x14ac:dyDescent="0.35">
      <c r="B156" s="1"/>
      <c r="C156" s="1"/>
      <c r="D156" s="1"/>
      <c r="E156" s="3"/>
      <c r="F156" s="3">
        <f t="shared" si="49"/>
        <v>0</v>
      </c>
      <c r="G156" s="3">
        <f t="shared" si="50"/>
        <v>0</v>
      </c>
      <c r="H156" s="3"/>
      <c r="I156" s="3">
        <f t="shared" si="51"/>
        <v>0</v>
      </c>
      <c r="J156" s="8">
        <f t="shared" si="52"/>
        <v>0</v>
      </c>
      <c r="K156" s="11">
        <f t="shared" si="53"/>
        <v>0</v>
      </c>
      <c r="L156" s="10" t="e">
        <f t="shared" si="54"/>
        <v>#DIV/0!</v>
      </c>
    </row>
    <row r="157" spans="2:12" x14ac:dyDescent="0.35">
      <c r="B157" s="1"/>
      <c r="C157" s="1"/>
      <c r="D157" s="1"/>
      <c r="E157" s="3"/>
      <c r="F157" s="3">
        <f t="shared" si="49"/>
        <v>0</v>
      </c>
      <c r="G157" s="3">
        <f t="shared" si="50"/>
        <v>0</v>
      </c>
      <c r="H157" s="3"/>
      <c r="I157" s="3">
        <f t="shared" si="51"/>
        <v>0</v>
      </c>
      <c r="J157" s="8">
        <f t="shared" si="52"/>
        <v>0</v>
      </c>
      <c r="K157" s="11">
        <f t="shared" si="53"/>
        <v>0</v>
      </c>
      <c r="L157" s="10" t="e">
        <f t="shared" si="54"/>
        <v>#DIV/0!</v>
      </c>
    </row>
    <row r="158" spans="2:12" x14ac:dyDescent="0.35">
      <c r="K158" s="12"/>
    </row>
    <row r="159" spans="2:12" x14ac:dyDescent="0.35">
      <c r="K159" s="12"/>
    </row>
    <row r="160" spans="2:12" x14ac:dyDescent="0.35">
      <c r="K160" s="12"/>
    </row>
    <row r="161" spans="11:11" x14ac:dyDescent="0.35">
      <c r="K161" s="12"/>
    </row>
    <row r="162" spans="11:11" x14ac:dyDescent="0.35">
      <c r="K162" s="12"/>
    </row>
    <row r="163" spans="11:11" x14ac:dyDescent="0.35">
      <c r="K163" s="12"/>
    </row>
    <row r="164" spans="11:11" x14ac:dyDescent="0.35">
      <c r="K164" s="12"/>
    </row>
    <row r="165" spans="11:11" x14ac:dyDescent="0.35">
      <c r="K165" s="12"/>
    </row>
    <row r="166" spans="11:11" x14ac:dyDescent="0.35">
      <c r="K166" s="12"/>
    </row>
    <row r="167" spans="11:11" x14ac:dyDescent="0.35">
      <c r="K167" s="12"/>
    </row>
    <row r="168" spans="11:11" x14ac:dyDescent="0.35">
      <c r="K168" s="12"/>
    </row>
    <row r="169" spans="11:11" x14ac:dyDescent="0.35">
      <c r="K169" s="12"/>
    </row>
    <row r="170" spans="11:11" x14ac:dyDescent="0.35">
      <c r="K170" s="12"/>
    </row>
    <row r="171" spans="11:11" x14ac:dyDescent="0.35">
      <c r="K171" s="12"/>
    </row>
    <row r="172" spans="11:11" x14ac:dyDescent="0.35">
      <c r="K172" s="12"/>
    </row>
    <row r="173" spans="11:11" x14ac:dyDescent="0.35">
      <c r="K173" s="12"/>
    </row>
  </sheetData>
  <sortState xmlns:xlrd2="http://schemas.microsoft.com/office/spreadsheetml/2017/richdata2" ref="B7:L110">
    <sortCondition ref="B7:B110"/>
  </sortState>
  <mergeCells count="2">
    <mergeCell ref="B3:E3"/>
    <mergeCell ref="K5:L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8A84F-D9F1-4093-B334-7BA5FEBC87E9}">
  <dimension ref="B3:K61"/>
  <sheetViews>
    <sheetView workbookViewId="0">
      <selection activeCell="A10" sqref="A10"/>
    </sheetView>
  </sheetViews>
  <sheetFormatPr defaultRowHeight="14.5" x14ac:dyDescent="0.35"/>
  <cols>
    <col min="2" max="2" width="16.26953125" customWidth="1"/>
    <col min="3" max="3" width="22.26953125" customWidth="1"/>
    <col min="4" max="4" width="16.90625" customWidth="1"/>
    <col min="5" max="5" width="15.08984375" customWidth="1"/>
    <col min="6" max="6" width="16.26953125" customWidth="1"/>
    <col min="7" max="7" width="13" customWidth="1"/>
    <col min="8" max="9" width="14.54296875" customWidth="1"/>
    <col min="10" max="10" width="14.81640625" customWidth="1"/>
    <col min="11" max="11" width="10.6328125" customWidth="1"/>
  </cols>
  <sheetData>
    <row r="3" spans="2:11" x14ac:dyDescent="0.35">
      <c r="B3" s="13" t="s">
        <v>0</v>
      </c>
      <c r="C3" s="13"/>
      <c r="D3" s="13"/>
    </row>
    <row r="5" spans="2:11" x14ac:dyDescent="0.35">
      <c r="K5" s="5"/>
    </row>
    <row r="6" spans="2:11" x14ac:dyDescent="0.35">
      <c r="B6" s="4" t="s">
        <v>7</v>
      </c>
      <c r="C6" s="4"/>
      <c r="D6" s="4" t="s">
        <v>1</v>
      </c>
      <c r="E6" s="4" t="s">
        <v>2</v>
      </c>
      <c r="F6" s="4" t="s">
        <v>3</v>
      </c>
      <c r="G6" s="4" t="s">
        <v>42</v>
      </c>
      <c r="H6" s="4" t="s">
        <v>4</v>
      </c>
      <c r="I6" s="4" t="s">
        <v>5</v>
      </c>
      <c r="J6" s="4" t="s">
        <v>40</v>
      </c>
      <c r="K6" s="4" t="s">
        <v>6</v>
      </c>
    </row>
    <row r="7" spans="2:11" x14ac:dyDescent="0.35">
      <c r="B7" s="1" t="s">
        <v>8</v>
      </c>
      <c r="C7" s="1"/>
      <c r="D7" s="3">
        <v>52</v>
      </c>
      <c r="E7" s="3">
        <f>D7*0.08</f>
        <v>4.16</v>
      </c>
      <c r="F7" s="3">
        <f>D7+E7</f>
        <v>56.16</v>
      </c>
      <c r="G7" s="3">
        <v>56</v>
      </c>
      <c r="H7" s="3">
        <f>G7/108*8</f>
        <v>4.1481481481481479</v>
      </c>
      <c r="I7" s="3">
        <f>H7+G7</f>
        <v>60.148148148148145</v>
      </c>
      <c r="J7" s="3">
        <f>H7-E7</f>
        <v>-1.1851851851852224E-2</v>
      </c>
      <c r="K7" s="3">
        <f>I7-F7-J7</f>
        <v>4.0000000000000009</v>
      </c>
    </row>
    <row r="8" spans="2:11" x14ac:dyDescent="0.35">
      <c r="B8" s="1" t="s">
        <v>9</v>
      </c>
      <c r="C8" s="1"/>
      <c r="D8" s="3">
        <v>47.5</v>
      </c>
      <c r="E8" s="3">
        <f t="shared" ref="E8:E44" si="0">D8*0.08</f>
        <v>3.8000000000000003</v>
      </c>
      <c r="F8" s="3">
        <f t="shared" ref="F8:F44" si="1">D8+E8</f>
        <v>51.3</v>
      </c>
      <c r="G8" s="3">
        <v>52</v>
      </c>
      <c r="H8" s="3">
        <f t="shared" ref="H8:H44" si="2">G8/108*8</f>
        <v>3.8518518518518516</v>
      </c>
      <c r="I8" s="3">
        <f t="shared" ref="I8:I61" si="3">H8+G8</f>
        <v>55.851851851851855</v>
      </c>
      <c r="J8" s="3">
        <f t="shared" ref="J8:J60" si="4">H8-E8</f>
        <v>5.1851851851851372E-2</v>
      </c>
      <c r="K8" s="3">
        <f t="shared" ref="K8:K35" si="5">I8-F8-J8</f>
        <v>4.5000000000000062</v>
      </c>
    </row>
    <row r="9" spans="2:11" x14ac:dyDescent="0.35">
      <c r="B9" s="1" t="s">
        <v>10</v>
      </c>
      <c r="C9" s="1"/>
      <c r="D9" s="3">
        <v>37</v>
      </c>
      <c r="E9" s="3">
        <f t="shared" si="0"/>
        <v>2.96</v>
      </c>
      <c r="F9" s="3">
        <f t="shared" si="1"/>
        <v>39.96</v>
      </c>
      <c r="G9" s="3">
        <v>42</v>
      </c>
      <c r="H9" s="3">
        <f t="shared" si="2"/>
        <v>3.1111111111111112</v>
      </c>
      <c r="I9" s="3">
        <f t="shared" si="3"/>
        <v>45.111111111111114</v>
      </c>
      <c r="J9" s="3">
        <f t="shared" si="4"/>
        <v>0.1511111111111112</v>
      </c>
      <c r="K9" s="3">
        <f t="shared" si="5"/>
        <v>5.0000000000000018</v>
      </c>
    </row>
    <row r="10" spans="2:11" x14ac:dyDescent="0.35">
      <c r="B10" s="1" t="s">
        <v>11</v>
      </c>
      <c r="C10" s="1"/>
      <c r="D10" s="3">
        <f>1.85*5</f>
        <v>9.25</v>
      </c>
      <c r="E10" s="3">
        <f t="shared" si="0"/>
        <v>0.74</v>
      </c>
      <c r="F10" s="3">
        <f t="shared" si="1"/>
        <v>9.99</v>
      </c>
      <c r="G10" s="3">
        <v>14</v>
      </c>
      <c r="H10" s="3">
        <f t="shared" si="2"/>
        <v>1.037037037037037</v>
      </c>
      <c r="I10" s="3">
        <f t="shared" si="3"/>
        <v>15.037037037037036</v>
      </c>
      <c r="J10" s="3">
        <f t="shared" si="4"/>
        <v>0.29703703703703699</v>
      </c>
      <c r="K10" s="3">
        <f t="shared" si="5"/>
        <v>4.7499999999999991</v>
      </c>
    </row>
    <row r="11" spans="2:11" x14ac:dyDescent="0.35">
      <c r="B11" s="1" t="s">
        <v>12</v>
      </c>
      <c r="C11" s="1"/>
      <c r="D11" s="3">
        <f>2.7*5</f>
        <v>13.5</v>
      </c>
      <c r="E11" s="3">
        <f t="shared" si="0"/>
        <v>1.08</v>
      </c>
      <c r="F11" s="3">
        <f t="shared" si="1"/>
        <v>14.58</v>
      </c>
      <c r="G11" s="3">
        <v>19</v>
      </c>
      <c r="H11" s="3">
        <f t="shared" si="2"/>
        <v>1.4074074074074074</v>
      </c>
      <c r="I11" s="3">
        <f t="shared" si="3"/>
        <v>20.407407407407408</v>
      </c>
      <c r="J11" s="3">
        <f t="shared" si="4"/>
        <v>0.32740740740740737</v>
      </c>
      <c r="K11" s="3">
        <f t="shared" si="5"/>
        <v>5.5000000000000009</v>
      </c>
    </row>
    <row r="12" spans="2:11" x14ac:dyDescent="0.35">
      <c r="B12" s="1" t="s">
        <v>13</v>
      </c>
      <c r="C12" s="1"/>
      <c r="D12" s="3">
        <f>72/30*5</f>
        <v>12</v>
      </c>
      <c r="E12" s="3">
        <f t="shared" si="0"/>
        <v>0.96</v>
      </c>
      <c r="F12" s="3">
        <f t="shared" si="1"/>
        <v>12.96</v>
      </c>
      <c r="G12" s="3">
        <v>16</v>
      </c>
      <c r="H12" s="3">
        <f t="shared" si="2"/>
        <v>1.1851851851851851</v>
      </c>
      <c r="I12" s="3">
        <f t="shared" si="3"/>
        <v>17.185185185185183</v>
      </c>
      <c r="J12" s="3">
        <f t="shared" si="4"/>
        <v>0.22518518518518515</v>
      </c>
      <c r="K12" s="3">
        <f t="shared" si="5"/>
        <v>3.9999999999999973</v>
      </c>
    </row>
    <row r="13" spans="2:11" x14ac:dyDescent="0.35">
      <c r="B13" s="1" t="s">
        <v>14</v>
      </c>
      <c r="C13" s="1"/>
      <c r="D13" s="3">
        <f>60/25*5</f>
        <v>12</v>
      </c>
      <c r="E13" s="3">
        <f t="shared" si="0"/>
        <v>0.96</v>
      </c>
      <c r="F13" s="3">
        <f t="shared" si="1"/>
        <v>12.96</v>
      </c>
      <c r="G13" s="3">
        <v>18</v>
      </c>
      <c r="H13" s="3">
        <f t="shared" si="2"/>
        <v>1.3333333333333333</v>
      </c>
      <c r="I13" s="3">
        <f t="shared" si="3"/>
        <v>19.333333333333332</v>
      </c>
      <c r="J13" s="3">
        <f t="shared" si="4"/>
        <v>0.37333333333333329</v>
      </c>
      <c r="K13" s="3">
        <f t="shared" si="5"/>
        <v>5.9999999999999982</v>
      </c>
    </row>
    <row r="14" spans="2:11" x14ac:dyDescent="0.35">
      <c r="B14" s="1" t="s">
        <v>15</v>
      </c>
      <c r="C14" s="1"/>
      <c r="D14" s="3">
        <f>30/25*5</f>
        <v>6</v>
      </c>
      <c r="E14" s="3">
        <f t="shared" si="0"/>
        <v>0.48</v>
      </c>
      <c r="F14" s="3">
        <f t="shared" si="1"/>
        <v>6.48</v>
      </c>
      <c r="G14" s="3">
        <v>10</v>
      </c>
      <c r="H14" s="3">
        <f t="shared" si="2"/>
        <v>0.7407407407407407</v>
      </c>
      <c r="I14" s="3">
        <f t="shared" si="3"/>
        <v>10.74074074074074</v>
      </c>
      <c r="J14" s="3">
        <f t="shared" si="4"/>
        <v>0.26074074074074072</v>
      </c>
      <c r="K14" s="3">
        <f t="shared" si="5"/>
        <v>3.9999999999999991</v>
      </c>
    </row>
    <row r="15" spans="2:11" x14ac:dyDescent="0.35">
      <c r="B15" s="1" t="s">
        <v>16</v>
      </c>
      <c r="C15" s="1"/>
      <c r="D15" s="3">
        <f>28/6</f>
        <v>4.666666666666667</v>
      </c>
      <c r="E15" s="3">
        <f t="shared" si="0"/>
        <v>0.37333333333333335</v>
      </c>
      <c r="F15" s="3">
        <f t="shared" si="1"/>
        <v>5.04</v>
      </c>
      <c r="G15" s="3">
        <v>8.5</v>
      </c>
      <c r="H15" s="3">
        <f t="shared" si="2"/>
        <v>0.62962962962962965</v>
      </c>
      <c r="I15" s="3">
        <f t="shared" si="3"/>
        <v>9.1296296296296298</v>
      </c>
      <c r="J15" s="3">
        <f t="shared" si="4"/>
        <v>0.2562962962962963</v>
      </c>
      <c r="K15" s="3">
        <f t="shared" si="5"/>
        <v>3.8333333333333335</v>
      </c>
    </row>
    <row r="16" spans="2:11" x14ac:dyDescent="0.35">
      <c r="B16" s="1" t="s">
        <v>17</v>
      </c>
      <c r="C16" s="1"/>
      <c r="D16" s="3">
        <v>24.5</v>
      </c>
      <c r="E16" s="3">
        <f t="shared" si="0"/>
        <v>1.96</v>
      </c>
      <c r="F16" s="3">
        <f t="shared" si="1"/>
        <v>26.46</v>
      </c>
      <c r="G16" s="3">
        <v>30.5</v>
      </c>
      <c r="H16" s="3">
        <f t="shared" si="2"/>
        <v>2.2592592592592591</v>
      </c>
      <c r="I16" s="3">
        <f t="shared" si="3"/>
        <v>32.75925925925926</v>
      </c>
      <c r="J16" s="3">
        <f t="shared" si="4"/>
        <v>0.29925925925925911</v>
      </c>
      <c r="K16" s="3">
        <f t="shared" si="5"/>
        <v>6</v>
      </c>
    </row>
    <row r="17" spans="2:11" x14ac:dyDescent="0.35">
      <c r="B17" s="1" t="s">
        <v>18</v>
      </c>
      <c r="C17" s="1"/>
      <c r="D17" s="3">
        <v>29</v>
      </c>
      <c r="E17" s="3">
        <f t="shared" si="0"/>
        <v>2.3199999999999998</v>
      </c>
      <c r="F17" s="3">
        <f t="shared" si="1"/>
        <v>31.32</v>
      </c>
      <c r="G17" s="3">
        <v>34</v>
      </c>
      <c r="H17" s="3">
        <f t="shared" si="2"/>
        <v>2.5185185185185186</v>
      </c>
      <c r="I17" s="3">
        <f t="shared" si="3"/>
        <v>36.518518518518519</v>
      </c>
      <c r="J17" s="3">
        <f t="shared" si="4"/>
        <v>0.19851851851851876</v>
      </c>
      <c r="K17" s="3">
        <f t="shared" si="5"/>
        <v>5</v>
      </c>
    </row>
    <row r="18" spans="2:11" x14ac:dyDescent="0.35">
      <c r="B18" s="1" t="s">
        <v>19</v>
      </c>
      <c r="C18" s="1"/>
      <c r="D18" s="3">
        <f>44/30*5</f>
        <v>7.333333333333333</v>
      </c>
      <c r="E18" s="3">
        <f t="shared" si="0"/>
        <v>0.58666666666666667</v>
      </c>
      <c r="F18" s="3">
        <f t="shared" si="1"/>
        <v>7.92</v>
      </c>
      <c r="G18" s="3">
        <v>10.5</v>
      </c>
      <c r="H18" s="3">
        <f t="shared" si="2"/>
        <v>0.77777777777777779</v>
      </c>
      <c r="I18" s="3">
        <f t="shared" si="3"/>
        <v>11.277777777777779</v>
      </c>
      <c r="J18" s="3">
        <f t="shared" si="4"/>
        <v>0.19111111111111112</v>
      </c>
      <c r="K18" s="3">
        <f t="shared" si="5"/>
        <v>3.1666666666666674</v>
      </c>
    </row>
    <row r="19" spans="2:11" x14ac:dyDescent="0.35">
      <c r="B19" s="1" t="s">
        <v>20</v>
      </c>
      <c r="C19" s="1"/>
      <c r="D19" s="3">
        <f>49/30*5</f>
        <v>8.1666666666666661</v>
      </c>
      <c r="E19" s="3">
        <f t="shared" si="0"/>
        <v>0.65333333333333332</v>
      </c>
      <c r="F19" s="3">
        <f t="shared" si="1"/>
        <v>8.82</v>
      </c>
      <c r="G19" s="3">
        <v>11</v>
      </c>
      <c r="H19" s="3">
        <f t="shared" si="2"/>
        <v>0.81481481481481477</v>
      </c>
      <c r="I19" s="3">
        <f t="shared" si="3"/>
        <v>11.814814814814815</v>
      </c>
      <c r="J19" s="3">
        <f t="shared" si="4"/>
        <v>0.16148148148148145</v>
      </c>
      <c r="K19" s="3">
        <f t="shared" si="5"/>
        <v>2.833333333333333</v>
      </c>
    </row>
    <row r="20" spans="2:11" x14ac:dyDescent="0.35">
      <c r="B20" s="1" t="s">
        <v>21</v>
      </c>
      <c r="C20" s="1"/>
      <c r="D20" s="3">
        <v>40</v>
      </c>
      <c r="E20" s="3">
        <f t="shared" si="0"/>
        <v>3.2</v>
      </c>
      <c r="F20" s="3">
        <f t="shared" si="1"/>
        <v>43.2</v>
      </c>
      <c r="G20" s="3">
        <v>48</v>
      </c>
      <c r="H20" s="3">
        <f t="shared" si="2"/>
        <v>3.5555555555555554</v>
      </c>
      <c r="I20" s="3">
        <f t="shared" si="3"/>
        <v>51.555555555555557</v>
      </c>
      <c r="J20" s="3">
        <f t="shared" si="4"/>
        <v>0.35555555555555518</v>
      </c>
      <c r="K20" s="3">
        <f t="shared" si="5"/>
        <v>7.9999999999999991</v>
      </c>
    </row>
    <row r="21" spans="2:11" x14ac:dyDescent="0.35">
      <c r="B21" s="1" t="s">
        <v>22</v>
      </c>
      <c r="C21" s="1"/>
      <c r="D21" s="3">
        <f>140/10</f>
        <v>14</v>
      </c>
      <c r="E21" s="3">
        <f t="shared" si="0"/>
        <v>1.1200000000000001</v>
      </c>
      <c r="F21" s="3">
        <f t="shared" si="1"/>
        <v>15.120000000000001</v>
      </c>
      <c r="G21" s="3">
        <v>19</v>
      </c>
      <c r="H21" s="3">
        <f t="shared" si="2"/>
        <v>1.4074074074074074</v>
      </c>
      <c r="I21" s="3">
        <f t="shared" si="3"/>
        <v>20.407407407407408</v>
      </c>
      <c r="J21" s="3">
        <f t="shared" si="4"/>
        <v>0.28740740740740733</v>
      </c>
      <c r="K21" s="3">
        <f t="shared" si="5"/>
        <v>5</v>
      </c>
    </row>
    <row r="22" spans="2:11" x14ac:dyDescent="0.35">
      <c r="B22" s="1" t="s">
        <v>23</v>
      </c>
      <c r="C22" s="1"/>
      <c r="D22" s="3">
        <f>12</f>
        <v>12</v>
      </c>
      <c r="E22" s="3">
        <f t="shared" si="0"/>
        <v>0.96</v>
      </c>
      <c r="F22" s="3">
        <f t="shared" si="1"/>
        <v>12.96</v>
      </c>
      <c r="G22" s="3">
        <v>16.5</v>
      </c>
      <c r="H22" s="3">
        <f t="shared" si="2"/>
        <v>1.2222222222222223</v>
      </c>
      <c r="I22" s="3">
        <f t="shared" si="3"/>
        <v>17.722222222222221</v>
      </c>
      <c r="J22" s="3">
        <f t="shared" si="4"/>
        <v>0.26222222222222236</v>
      </c>
      <c r="K22" s="3">
        <f t="shared" si="5"/>
        <v>4.4999999999999982</v>
      </c>
    </row>
    <row r="23" spans="2:11" x14ac:dyDescent="0.35">
      <c r="B23" s="1" t="s">
        <v>24</v>
      </c>
      <c r="C23" s="1"/>
      <c r="D23" s="3">
        <v>12</v>
      </c>
      <c r="E23" s="3">
        <f t="shared" si="0"/>
        <v>0.96</v>
      </c>
      <c r="F23" s="3">
        <f t="shared" si="1"/>
        <v>12.96</v>
      </c>
      <c r="G23" s="3">
        <v>16.5</v>
      </c>
      <c r="H23" s="3">
        <f t="shared" si="2"/>
        <v>1.2222222222222223</v>
      </c>
      <c r="I23" s="3">
        <f t="shared" si="3"/>
        <v>17.722222222222221</v>
      </c>
      <c r="J23" s="3">
        <f t="shared" si="4"/>
        <v>0.26222222222222236</v>
      </c>
      <c r="K23" s="3">
        <f t="shared" si="5"/>
        <v>4.4999999999999982</v>
      </c>
    </row>
    <row r="24" spans="2:11" x14ac:dyDescent="0.35">
      <c r="B24" s="1" t="s">
        <v>25</v>
      </c>
      <c r="C24" s="1" t="s">
        <v>28</v>
      </c>
      <c r="D24" s="3">
        <v>16</v>
      </c>
      <c r="E24" s="3">
        <f t="shared" si="0"/>
        <v>1.28</v>
      </c>
      <c r="F24" s="3">
        <f t="shared" si="1"/>
        <v>17.28</v>
      </c>
      <c r="G24" s="3">
        <v>21</v>
      </c>
      <c r="H24" s="3">
        <f t="shared" si="2"/>
        <v>1.5555555555555556</v>
      </c>
      <c r="I24" s="3">
        <f t="shared" si="3"/>
        <v>22.555555555555557</v>
      </c>
      <c r="J24" s="3">
        <f t="shared" si="4"/>
        <v>0.27555555555555555</v>
      </c>
      <c r="K24" s="3">
        <f t="shared" si="5"/>
        <v>5</v>
      </c>
    </row>
    <row r="25" spans="2:11" x14ac:dyDescent="0.35">
      <c r="B25" s="1" t="s">
        <v>26</v>
      </c>
      <c r="C25" s="1" t="s">
        <v>28</v>
      </c>
      <c r="D25" s="3">
        <v>16</v>
      </c>
      <c r="E25" s="3">
        <f t="shared" si="0"/>
        <v>1.28</v>
      </c>
      <c r="F25" s="3">
        <f t="shared" si="1"/>
        <v>17.28</v>
      </c>
      <c r="G25" s="3">
        <v>21</v>
      </c>
      <c r="H25" s="3">
        <f t="shared" si="2"/>
        <v>1.5555555555555556</v>
      </c>
      <c r="I25" s="3">
        <f t="shared" si="3"/>
        <v>22.555555555555557</v>
      </c>
      <c r="J25" s="3">
        <f t="shared" si="4"/>
        <v>0.27555555555555555</v>
      </c>
      <c r="K25" s="3">
        <f t="shared" si="5"/>
        <v>5</v>
      </c>
    </row>
    <row r="26" spans="2:11" x14ac:dyDescent="0.35">
      <c r="B26" s="1" t="s">
        <v>27</v>
      </c>
      <c r="C26" s="1" t="s">
        <v>28</v>
      </c>
      <c r="D26" s="3">
        <v>17</v>
      </c>
      <c r="E26" s="3">
        <f t="shared" si="0"/>
        <v>1.36</v>
      </c>
      <c r="F26" s="3">
        <f t="shared" si="1"/>
        <v>18.36</v>
      </c>
      <c r="G26" s="3">
        <v>18</v>
      </c>
      <c r="H26" s="3">
        <f t="shared" si="2"/>
        <v>1.3333333333333333</v>
      </c>
      <c r="I26" s="3">
        <f t="shared" si="3"/>
        <v>19.333333333333332</v>
      </c>
      <c r="J26" s="3">
        <f t="shared" si="4"/>
        <v>-2.6666666666666838E-2</v>
      </c>
      <c r="K26" s="3">
        <f t="shared" si="5"/>
        <v>0.99999999999999956</v>
      </c>
    </row>
    <row r="27" spans="2:11" x14ac:dyDescent="0.35">
      <c r="B27" s="1" t="s">
        <v>29</v>
      </c>
      <c r="C27" s="1" t="s">
        <v>30</v>
      </c>
      <c r="D27" s="3">
        <v>5</v>
      </c>
      <c r="E27" s="3">
        <f t="shared" si="0"/>
        <v>0.4</v>
      </c>
      <c r="F27" s="3">
        <f t="shared" si="1"/>
        <v>5.4</v>
      </c>
      <c r="G27" s="3">
        <v>7</v>
      </c>
      <c r="H27" s="3">
        <f t="shared" si="2"/>
        <v>0.51851851851851849</v>
      </c>
      <c r="I27" s="3">
        <f t="shared" si="3"/>
        <v>7.5185185185185182</v>
      </c>
      <c r="J27" s="3">
        <f t="shared" si="4"/>
        <v>0.11851851851851847</v>
      </c>
      <c r="K27" s="3">
        <f t="shared" si="5"/>
        <v>1.9999999999999993</v>
      </c>
    </row>
    <row r="28" spans="2:11" x14ac:dyDescent="0.35">
      <c r="B28" s="1" t="s">
        <v>31</v>
      </c>
      <c r="C28" s="1" t="s">
        <v>30</v>
      </c>
      <c r="D28" s="3">
        <v>6.5</v>
      </c>
      <c r="E28" s="3">
        <f t="shared" si="0"/>
        <v>0.52</v>
      </c>
      <c r="F28" s="3">
        <f t="shared" si="1"/>
        <v>7.02</v>
      </c>
      <c r="G28" s="3">
        <v>9</v>
      </c>
      <c r="H28" s="3">
        <f t="shared" si="2"/>
        <v>0.66666666666666663</v>
      </c>
      <c r="I28" s="3">
        <f t="shared" si="3"/>
        <v>9.6666666666666661</v>
      </c>
      <c r="J28" s="3">
        <f t="shared" si="4"/>
        <v>0.14666666666666661</v>
      </c>
      <c r="K28" s="3">
        <f t="shared" si="5"/>
        <v>2.5</v>
      </c>
    </row>
    <row r="29" spans="2:11" x14ac:dyDescent="0.35">
      <c r="B29" s="1" t="s">
        <v>32</v>
      </c>
      <c r="C29" s="1" t="s">
        <v>30</v>
      </c>
      <c r="D29" s="3">
        <v>6</v>
      </c>
      <c r="E29" s="3">
        <f t="shared" si="0"/>
        <v>0.48</v>
      </c>
      <c r="F29" s="3">
        <f t="shared" si="1"/>
        <v>6.48</v>
      </c>
      <c r="G29" s="3">
        <v>8</v>
      </c>
      <c r="H29" s="3">
        <f t="shared" si="2"/>
        <v>0.59259259259259256</v>
      </c>
      <c r="I29" s="3">
        <f t="shared" si="3"/>
        <v>8.5925925925925917</v>
      </c>
      <c r="J29" s="3">
        <f t="shared" si="4"/>
        <v>0.11259259259259258</v>
      </c>
      <c r="K29" s="3">
        <f t="shared" si="5"/>
        <v>1.9999999999999987</v>
      </c>
    </row>
    <row r="30" spans="2:11" x14ac:dyDescent="0.35">
      <c r="B30" s="1" t="s">
        <v>33</v>
      </c>
      <c r="C30" s="1" t="s">
        <v>30</v>
      </c>
      <c r="D30" s="3">
        <v>6</v>
      </c>
      <c r="E30" s="3">
        <f t="shared" si="0"/>
        <v>0.48</v>
      </c>
      <c r="F30" s="3">
        <f t="shared" si="1"/>
        <v>6.48</v>
      </c>
      <c r="G30" s="3">
        <v>8</v>
      </c>
      <c r="H30" s="3">
        <f t="shared" si="2"/>
        <v>0.59259259259259256</v>
      </c>
      <c r="I30" s="3">
        <f t="shared" si="3"/>
        <v>8.5925925925925917</v>
      </c>
      <c r="J30" s="3">
        <f t="shared" si="4"/>
        <v>0.11259259259259258</v>
      </c>
      <c r="K30" s="3">
        <f t="shared" si="5"/>
        <v>1.9999999999999987</v>
      </c>
    </row>
    <row r="31" spans="2:11" x14ac:dyDescent="0.35">
      <c r="B31" s="1" t="s">
        <v>34</v>
      </c>
      <c r="C31" s="1" t="s">
        <v>30</v>
      </c>
      <c r="D31" s="3">
        <v>5.5</v>
      </c>
      <c r="E31" s="3">
        <f t="shared" si="0"/>
        <v>0.44</v>
      </c>
      <c r="F31" s="3">
        <f t="shared" si="1"/>
        <v>5.94</v>
      </c>
      <c r="G31" s="3">
        <v>8</v>
      </c>
      <c r="H31" s="3">
        <f t="shared" si="2"/>
        <v>0.59259259259259256</v>
      </c>
      <c r="I31" s="3">
        <f t="shared" si="3"/>
        <v>8.5925925925925917</v>
      </c>
      <c r="J31" s="3">
        <f t="shared" si="4"/>
        <v>0.15259259259259256</v>
      </c>
      <c r="K31" s="3">
        <f t="shared" si="5"/>
        <v>2.4999999999999987</v>
      </c>
    </row>
    <row r="32" spans="2:11" x14ac:dyDescent="0.35">
      <c r="B32" s="1" t="s">
        <v>35</v>
      </c>
      <c r="C32" s="1" t="s">
        <v>30</v>
      </c>
      <c r="D32" s="3">
        <v>8</v>
      </c>
      <c r="E32" s="3">
        <f t="shared" si="0"/>
        <v>0.64</v>
      </c>
      <c r="F32" s="3">
        <f t="shared" si="1"/>
        <v>8.64</v>
      </c>
      <c r="G32" s="3">
        <v>10</v>
      </c>
      <c r="H32" s="3">
        <f t="shared" si="2"/>
        <v>0.7407407407407407</v>
      </c>
      <c r="I32" s="3">
        <f t="shared" si="3"/>
        <v>10.74074074074074</v>
      </c>
      <c r="J32" s="3">
        <f t="shared" si="4"/>
        <v>0.10074074074074069</v>
      </c>
      <c r="K32" s="3">
        <f t="shared" si="5"/>
        <v>1.9999999999999991</v>
      </c>
    </row>
    <row r="33" spans="2:11" x14ac:dyDescent="0.35">
      <c r="B33" s="1" t="s">
        <v>36</v>
      </c>
      <c r="C33" s="1" t="s">
        <v>30</v>
      </c>
      <c r="D33" s="3">
        <v>6</v>
      </c>
      <c r="E33" s="3">
        <f t="shared" si="0"/>
        <v>0.48</v>
      </c>
      <c r="F33" s="3">
        <f t="shared" si="1"/>
        <v>6.48</v>
      </c>
      <c r="G33" s="3">
        <v>8</v>
      </c>
      <c r="H33" s="3">
        <f t="shared" si="2"/>
        <v>0.59259259259259256</v>
      </c>
      <c r="I33" s="3">
        <f t="shared" si="3"/>
        <v>8.5925925925925917</v>
      </c>
      <c r="J33" s="3">
        <f t="shared" si="4"/>
        <v>0.11259259259259258</v>
      </c>
      <c r="K33" s="3">
        <f t="shared" si="5"/>
        <v>1.9999999999999987</v>
      </c>
    </row>
    <row r="34" spans="2:11" x14ac:dyDescent="0.35">
      <c r="B34" s="1" t="s">
        <v>37</v>
      </c>
      <c r="C34" s="1" t="s">
        <v>38</v>
      </c>
      <c r="D34" s="3">
        <v>1.9</v>
      </c>
      <c r="E34" s="3">
        <f t="shared" si="0"/>
        <v>0.152</v>
      </c>
      <c r="F34" s="3">
        <f t="shared" si="1"/>
        <v>2.052</v>
      </c>
      <c r="G34" s="3">
        <v>2.8</v>
      </c>
      <c r="H34" s="3">
        <f t="shared" si="2"/>
        <v>0.2074074074074074</v>
      </c>
      <c r="I34" s="3">
        <f t="shared" si="3"/>
        <v>3.0074074074074071</v>
      </c>
      <c r="J34" s="3">
        <f t="shared" si="4"/>
        <v>5.5407407407407405E-2</v>
      </c>
      <c r="K34" s="3">
        <f t="shared" si="5"/>
        <v>0.89999999999999969</v>
      </c>
    </row>
    <row r="35" spans="2:11" x14ac:dyDescent="0.35">
      <c r="B35" s="1" t="s">
        <v>39</v>
      </c>
      <c r="C35" s="1" t="s">
        <v>38</v>
      </c>
      <c r="D35" s="3">
        <f>38/15</f>
        <v>2.5333333333333332</v>
      </c>
      <c r="E35" s="3">
        <f t="shared" si="0"/>
        <v>0.20266666666666666</v>
      </c>
      <c r="F35" s="3">
        <f t="shared" si="1"/>
        <v>2.7359999999999998</v>
      </c>
      <c r="G35" s="3">
        <v>4.2</v>
      </c>
      <c r="H35" s="3">
        <f t="shared" si="2"/>
        <v>0.31111111111111112</v>
      </c>
      <c r="I35" s="3">
        <f t="shared" si="3"/>
        <v>4.5111111111111111</v>
      </c>
      <c r="J35" s="3">
        <f t="shared" si="4"/>
        <v>0.10844444444444445</v>
      </c>
      <c r="K35" s="3">
        <f t="shared" si="5"/>
        <v>1.666666666666667</v>
      </c>
    </row>
    <row r="36" spans="2:11" x14ac:dyDescent="0.35">
      <c r="B36" s="1"/>
      <c r="C36" s="1"/>
      <c r="D36" s="3"/>
      <c r="E36" s="3">
        <f t="shared" si="0"/>
        <v>0</v>
      </c>
      <c r="F36" s="3">
        <f t="shared" si="1"/>
        <v>0</v>
      </c>
      <c r="G36" s="3"/>
      <c r="H36" s="3">
        <f t="shared" si="2"/>
        <v>0</v>
      </c>
      <c r="I36" s="3">
        <f t="shared" si="3"/>
        <v>0</v>
      </c>
      <c r="J36" s="3">
        <f t="shared" si="4"/>
        <v>0</v>
      </c>
      <c r="K36" s="3">
        <f t="shared" ref="K36:K60" si="6">G36-F36-J36</f>
        <v>0</v>
      </c>
    </row>
    <row r="37" spans="2:11" x14ac:dyDescent="0.35">
      <c r="B37" s="1"/>
      <c r="C37" s="1"/>
      <c r="D37" s="3"/>
      <c r="E37" s="3">
        <f t="shared" si="0"/>
        <v>0</v>
      </c>
      <c r="F37" s="3">
        <f t="shared" si="1"/>
        <v>0</v>
      </c>
      <c r="G37" s="3"/>
      <c r="H37" s="3">
        <f t="shared" si="2"/>
        <v>0</v>
      </c>
      <c r="I37" s="3">
        <f t="shared" si="3"/>
        <v>0</v>
      </c>
      <c r="J37" s="3">
        <f t="shared" si="4"/>
        <v>0</v>
      </c>
      <c r="K37" s="3">
        <f t="shared" si="6"/>
        <v>0</v>
      </c>
    </row>
    <row r="38" spans="2:11" x14ac:dyDescent="0.35">
      <c r="B38" s="1"/>
      <c r="C38" s="1"/>
      <c r="D38" s="3"/>
      <c r="E38" s="3">
        <f t="shared" si="0"/>
        <v>0</v>
      </c>
      <c r="F38" s="3">
        <f t="shared" si="1"/>
        <v>0</v>
      </c>
      <c r="G38" s="3"/>
      <c r="H38" s="3">
        <f t="shared" si="2"/>
        <v>0</v>
      </c>
      <c r="I38" s="3">
        <f t="shared" si="3"/>
        <v>0</v>
      </c>
      <c r="J38" s="3">
        <f t="shared" si="4"/>
        <v>0</v>
      </c>
      <c r="K38" s="3">
        <f t="shared" si="6"/>
        <v>0</v>
      </c>
    </row>
    <row r="39" spans="2:11" x14ac:dyDescent="0.35">
      <c r="B39" s="1"/>
      <c r="C39" s="1"/>
      <c r="D39" s="3"/>
      <c r="E39" s="3">
        <f t="shared" si="0"/>
        <v>0</v>
      </c>
      <c r="F39" s="3">
        <f t="shared" si="1"/>
        <v>0</v>
      </c>
      <c r="G39" s="3"/>
      <c r="H39" s="3">
        <f t="shared" si="2"/>
        <v>0</v>
      </c>
      <c r="I39" s="3">
        <f t="shared" si="3"/>
        <v>0</v>
      </c>
      <c r="J39" s="3">
        <f t="shared" si="4"/>
        <v>0</v>
      </c>
      <c r="K39" s="3">
        <f t="shared" si="6"/>
        <v>0</v>
      </c>
    </row>
    <row r="40" spans="2:11" x14ac:dyDescent="0.35">
      <c r="B40" s="1"/>
      <c r="C40" s="1"/>
      <c r="D40" s="3"/>
      <c r="E40" s="3">
        <f t="shared" si="0"/>
        <v>0</v>
      </c>
      <c r="F40" s="3">
        <f t="shared" si="1"/>
        <v>0</v>
      </c>
      <c r="G40" s="3"/>
      <c r="H40" s="3">
        <f t="shared" si="2"/>
        <v>0</v>
      </c>
      <c r="I40" s="3">
        <f t="shared" si="3"/>
        <v>0</v>
      </c>
      <c r="J40" s="3">
        <f t="shared" si="4"/>
        <v>0</v>
      </c>
      <c r="K40" s="3">
        <f t="shared" si="6"/>
        <v>0</v>
      </c>
    </row>
    <row r="41" spans="2:11" x14ac:dyDescent="0.35">
      <c r="B41" s="1"/>
      <c r="C41" s="1"/>
      <c r="D41" s="3"/>
      <c r="E41" s="3">
        <f t="shared" si="0"/>
        <v>0</v>
      </c>
      <c r="F41" s="3">
        <f t="shared" si="1"/>
        <v>0</v>
      </c>
      <c r="G41" s="3"/>
      <c r="H41" s="3">
        <f t="shared" si="2"/>
        <v>0</v>
      </c>
      <c r="I41" s="3">
        <f t="shared" si="3"/>
        <v>0</v>
      </c>
      <c r="J41" s="3">
        <f t="shared" si="4"/>
        <v>0</v>
      </c>
      <c r="K41" s="3">
        <f t="shared" si="6"/>
        <v>0</v>
      </c>
    </row>
    <row r="42" spans="2:11" x14ac:dyDescent="0.35">
      <c r="B42" s="1"/>
      <c r="C42" s="1"/>
      <c r="D42" s="3"/>
      <c r="E42" s="3">
        <f t="shared" si="0"/>
        <v>0</v>
      </c>
      <c r="F42" s="3">
        <f t="shared" si="1"/>
        <v>0</v>
      </c>
      <c r="G42" s="3"/>
      <c r="H42" s="3">
        <f t="shared" si="2"/>
        <v>0</v>
      </c>
      <c r="I42" s="3">
        <f t="shared" si="3"/>
        <v>0</v>
      </c>
      <c r="J42" s="3">
        <f t="shared" si="4"/>
        <v>0</v>
      </c>
      <c r="K42" s="3">
        <f t="shared" si="6"/>
        <v>0</v>
      </c>
    </row>
    <row r="43" spans="2:11" x14ac:dyDescent="0.35">
      <c r="B43" s="1"/>
      <c r="C43" s="1"/>
      <c r="D43" s="3"/>
      <c r="E43" s="3">
        <f t="shared" si="0"/>
        <v>0</v>
      </c>
      <c r="F43" s="3">
        <f t="shared" si="1"/>
        <v>0</v>
      </c>
      <c r="G43" s="3"/>
      <c r="H43" s="3">
        <f t="shared" si="2"/>
        <v>0</v>
      </c>
      <c r="I43" s="3">
        <f t="shared" si="3"/>
        <v>0</v>
      </c>
      <c r="J43" s="3">
        <f t="shared" si="4"/>
        <v>0</v>
      </c>
      <c r="K43" s="3">
        <f t="shared" si="6"/>
        <v>0</v>
      </c>
    </row>
    <row r="44" spans="2:11" x14ac:dyDescent="0.35">
      <c r="B44" s="1"/>
      <c r="C44" s="1"/>
      <c r="D44" s="1"/>
      <c r="E44" s="3">
        <f t="shared" si="0"/>
        <v>0</v>
      </c>
      <c r="F44" s="3">
        <f t="shared" si="1"/>
        <v>0</v>
      </c>
      <c r="G44" s="1"/>
      <c r="H44" s="3">
        <f t="shared" si="2"/>
        <v>0</v>
      </c>
      <c r="I44" s="3">
        <f t="shared" si="3"/>
        <v>0</v>
      </c>
      <c r="J44" s="3">
        <f t="shared" si="4"/>
        <v>0</v>
      </c>
      <c r="K44" s="3">
        <f t="shared" si="6"/>
        <v>0</v>
      </c>
    </row>
    <row r="45" spans="2:11" x14ac:dyDescent="0.35">
      <c r="B45" s="1"/>
      <c r="C45" s="1"/>
      <c r="D45" s="1"/>
      <c r="E45" s="1"/>
      <c r="F45" s="1"/>
      <c r="G45" s="1"/>
      <c r="H45" s="1"/>
      <c r="I45" s="3">
        <f t="shared" si="3"/>
        <v>0</v>
      </c>
      <c r="J45" s="3">
        <f t="shared" si="4"/>
        <v>0</v>
      </c>
      <c r="K45" s="3">
        <f t="shared" si="6"/>
        <v>0</v>
      </c>
    </row>
    <row r="46" spans="2:11" x14ac:dyDescent="0.35">
      <c r="B46" s="1"/>
      <c r="C46" s="1"/>
      <c r="D46" s="1"/>
      <c r="E46" s="1"/>
      <c r="F46" s="1"/>
      <c r="G46" s="1"/>
      <c r="H46" s="1"/>
      <c r="I46" s="3">
        <f t="shared" si="3"/>
        <v>0</v>
      </c>
      <c r="J46" s="3">
        <f t="shared" si="4"/>
        <v>0</v>
      </c>
      <c r="K46" s="3">
        <f t="shared" si="6"/>
        <v>0</v>
      </c>
    </row>
    <row r="47" spans="2:11" x14ac:dyDescent="0.35">
      <c r="B47" s="1"/>
      <c r="C47" s="1"/>
      <c r="D47" s="1"/>
      <c r="E47" s="1"/>
      <c r="F47" s="1"/>
      <c r="G47" s="1"/>
      <c r="H47" s="1"/>
      <c r="I47" s="3">
        <f t="shared" si="3"/>
        <v>0</v>
      </c>
      <c r="J47" s="3">
        <f t="shared" si="4"/>
        <v>0</v>
      </c>
      <c r="K47" s="3">
        <f t="shared" si="6"/>
        <v>0</v>
      </c>
    </row>
    <row r="48" spans="2:11" x14ac:dyDescent="0.35">
      <c r="B48" s="1"/>
      <c r="C48" s="1"/>
      <c r="D48" s="1"/>
      <c r="E48" s="1"/>
      <c r="F48" s="1"/>
      <c r="G48" s="1"/>
      <c r="H48" s="1"/>
      <c r="I48" s="3">
        <f t="shared" si="3"/>
        <v>0</v>
      </c>
      <c r="J48" s="3">
        <f t="shared" si="4"/>
        <v>0</v>
      </c>
      <c r="K48" s="3">
        <f t="shared" si="6"/>
        <v>0</v>
      </c>
    </row>
    <row r="49" spans="2:11" x14ac:dyDescent="0.35">
      <c r="B49" s="1"/>
      <c r="C49" s="1"/>
      <c r="D49" s="1"/>
      <c r="E49" s="1"/>
      <c r="F49" s="1"/>
      <c r="G49" s="1"/>
      <c r="H49" s="1"/>
      <c r="I49" s="3">
        <f t="shared" si="3"/>
        <v>0</v>
      </c>
      <c r="J49" s="3">
        <f t="shared" si="4"/>
        <v>0</v>
      </c>
      <c r="K49" s="3">
        <f t="shared" si="6"/>
        <v>0</v>
      </c>
    </row>
    <row r="50" spans="2:11" x14ac:dyDescent="0.35">
      <c r="B50" s="1"/>
      <c r="C50" s="1"/>
      <c r="D50" s="1"/>
      <c r="E50" s="1"/>
      <c r="F50" s="1"/>
      <c r="G50" s="1"/>
      <c r="H50" s="1"/>
      <c r="I50" s="3">
        <f t="shared" si="3"/>
        <v>0</v>
      </c>
      <c r="J50" s="3">
        <f t="shared" si="4"/>
        <v>0</v>
      </c>
      <c r="K50" s="3">
        <f t="shared" si="6"/>
        <v>0</v>
      </c>
    </row>
    <row r="51" spans="2:11" x14ac:dyDescent="0.35">
      <c r="B51" s="1"/>
      <c r="C51" s="1"/>
      <c r="D51" s="1"/>
      <c r="E51" s="1"/>
      <c r="F51" s="1"/>
      <c r="G51" s="1"/>
      <c r="H51" s="1"/>
      <c r="I51" s="3">
        <f t="shared" si="3"/>
        <v>0</v>
      </c>
      <c r="J51" s="3">
        <f t="shared" si="4"/>
        <v>0</v>
      </c>
      <c r="K51" s="3">
        <f t="shared" si="6"/>
        <v>0</v>
      </c>
    </row>
    <row r="52" spans="2:11" x14ac:dyDescent="0.35">
      <c r="B52" s="1"/>
      <c r="C52" s="1"/>
      <c r="D52" s="1"/>
      <c r="E52" s="1"/>
      <c r="F52" s="1"/>
      <c r="G52" s="1"/>
      <c r="H52" s="1"/>
      <c r="I52" s="3">
        <f t="shared" si="3"/>
        <v>0</v>
      </c>
      <c r="J52" s="3">
        <f t="shared" si="4"/>
        <v>0</v>
      </c>
      <c r="K52" s="3">
        <f t="shared" si="6"/>
        <v>0</v>
      </c>
    </row>
    <row r="53" spans="2:11" x14ac:dyDescent="0.35">
      <c r="B53" s="1"/>
      <c r="C53" s="1"/>
      <c r="D53" s="1"/>
      <c r="E53" s="1"/>
      <c r="F53" s="1"/>
      <c r="G53" s="1"/>
      <c r="H53" s="1"/>
      <c r="I53" s="3">
        <f t="shared" si="3"/>
        <v>0</v>
      </c>
      <c r="J53" s="3">
        <f t="shared" si="4"/>
        <v>0</v>
      </c>
      <c r="K53" s="3">
        <f t="shared" si="6"/>
        <v>0</v>
      </c>
    </row>
    <row r="54" spans="2:11" x14ac:dyDescent="0.35">
      <c r="B54" s="1"/>
      <c r="C54" s="1"/>
      <c r="D54" s="1"/>
      <c r="E54" s="1"/>
      <c r="F54" s="1"/>
      <c r="G54" s="1"/>
      <c r="H54" s="1"/>
      <c r="I54" s="3">
        <f t="shared" si="3"/>
        <v>0</v>
      </c>
      <c r="J54" s="3">
        <f t="shared" si="4"/>
        <v>0</v>
      </c>
      <c r="K54" s="3">
        <f t="shared" si="6"/>
        <v>0</v>
      </c>
    </row>
    <row r="55" spans="2:11" x14ac:dyDescent="0.35">
      <c r="B55" s="1"/>
      <c r="C55" s="1"/>
      <c r="D55" s="1"/>
      <c r="E55" s="1"/>
      <c r="F55" s="1"/>
      <c r="G55" s="1"/>
      <c r="H55" s="1"/>
      <c r="I55" s="3">
        <f t="shared" si="3"/>
        <v>0</v>
      </c>
      <c r="J55" s="3">
        <f t="shared" si="4"/>
        <v>0</v>
      </c>
      <c r="K55" s="3">
        <f t="shared" si="6"/>
        <v>0</v>
      </c>
    </row>
    <row r="56" spans="2:11" x14ac:dyDescent="0.35">
      <c r="B56" s="1"/>
      <c r="C56" s="1"/>
      <c r="D56" s="1"/>
      <c r="E56" s="1"/>
      <c r="F56" s="1"/>
      <c r="G56" s="1"/>
      <c r="H56" s="1"/>
      <c r="I56" s="3">
        <f t="shared" si="3"/>
        <v>0</v>
      </c>
      <c r="J56" s="3">
        <f t="shared" si="4"/>
        <v>0</v>
      </c>
      <c r="K56" s="3">
        <f t="shared" si="6"/>
        <v>0</v>
      </c>
    </row>
    <row r="57" spans="2:11" x14ac:dyDescent="0.35">
      <c r="B57" s="1"/>
      <c r="C57" s="1"/>
      <c r="D57" s="1"/>
      <c r="E57" s="1"/>
      <c r="F57" s="1"/>
      <c r="G57" s="1"/>
      <c r="H57" s="1"/>
      <c r="I57" s="3">
        <f t="shared" si="3"/>
        <v>0</v>
      </c>
      <c r="J57" s="3">
        <f t="shared" si="4"/>
        <v>0</v>
      </c>
      <c r="K57" s="3">
        <f t="shared" si="6"/>
        <v>0</v>
      </c>
    </row>
    <row r="58" spans="2:11" x14ac:dyDescent="0.35">
      <c r="B58" s="1"/>
      <c r="C58" s="1"/>
      <c r="D58" s="1"/>
      <c r="E58" s="1"/>
      <c r="F58" s="1"/>
      <c r="G58" s="1"/>
      <c r="H58" s="1"/>
      <c r="I58" s="3">
        <f t="shared" si="3"/>
        <v>0</v>
      </c>
      <c r="J58" s="3">
        <f t="shared" si="4"/>
        <v>0</v>
      </c>
      <c r="K58" s="3">
        <f t="shared" si="6"/>
        <v>0</v>
      </c>
    </row>
    <row r="59" spans="2:11" x14ac:dyDescent="0.35">
      <c r="B59" s="1"/>
      <c r="C59" s="1"/>
      <c r="D59" s="1"/>
      <c r="E59" s="1"/>
      <c r="F59" s="1"/>
      <c r="G59" s="1"/>
      <c r="H59" s="1"/>
      <c r="I59" s="3">
        <f t="shared" si="3"/>
        <v>0</v>
      </c>
      <c r="J59" s="3">
        <f t="shared" si="4"/>
        <v>0</v>
      </c>
      <c r="K59" s="3">
        <f t="shared" si="6"/>
        <v>0</v>
      </c>
    </row>
    <row r="60" spans="2:11" x14ac:dyDescent="0.35">
      <c r="B60" s="1"/>
      <c r="C60" s="1"/>
      <c r="D60" s="1"/>
      <c r="E60" s="1"/>
      <c r="F60" s="1"/>
      <c r="G60" s="1"/>
      <c r="H60" s="1"/>
      <c r="I60" s="3">
        <f t="shared" si="3"/>
        <v>0</v>
      </c>
      <c r="J60" s="3">
        <f t="shared" si="4"/>
        <v>0</v>
      </c>
      <c r="K60" s="3">
        <f t="shared" si="6"/>
        <v>0</v>
      </c>
    </row>
    <row r="61" spans="2:11" x14ac:dyDescent="0.35">
      <c r="I61" s="3">
        <f t="shared" si="3"/>
        <v>0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0%</vt:lpstr>
      <vt:lpstr>8%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desse</cp:lastModifiedBy>
  <dcterms:created xsi:type="dcterms:W3CDTF">2023-02-06T05:32:32Z</dcterms:created>
  <dcterms:modified xsi:type="dcterms:W3CDTF">2023-02-22T01:45:01Z</dcterms:modified>
</cp:coreProperties>
</file>